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golet.thomas\Downloads\"/>
    </mc:Choice>
  </mc:AlternateContent>
  <xr:revisionPtr revIDLastSave="0" documentId="13_ncr:1_{34D260A5-C85C-4F3C-9B2C-E79FA4197FC4}" xr6:coauthVersionLast="47" xr6:coauthVersionMax="47" xr10:uidLastSave="{00000000-0000-0000-0000-000000000000}"/>
  <bookViews>
    <workbookView xWindow="-120" yWindow="-120" windowWidth="29040" windowHeight="15720" tabRatio="178" xr2:uid="{00000000-000D-0000-FFFF-FFFF00000000}"/>
  </bookViews>
  <sheets>
    <sheet name="LACI" sheetId="1" r:id="rId1"/>
    <sheet name="PARAM" sheetId="2" state="hidden" r:id="rId2"/>
  </sheets>
  <definedNames>
    <definedName name="Hide">LACI!$E$9:$E$33,LACI!$J$9:$L$33,LACI!$M$9:$N$33,LACI!$F$9:$G$33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E33" i="1"/>
  <c r="D33" i="1"/>
  <c r="G32" i="1"/>
  <c r="E32" i="1"/>
  <c r="L32" i="1" s="1"/>
  <c r="D32" i="1"/>
  <c r="G31" i="1"/>
  <c r="E31" i="1"/>
  <c r="J31" i="1" s="1"/>
  <c r="N31" i="1" s="1"/>
  <c r="D31" i="1"/>
  <c r="G30" i="1"/>
  <c r="E30" i="1"/>
  <c r="L30" i="1" s="1"/>
  <c r="D30" i="1"/>
  <c r="G29" i="1"/>
  <c r="E29" i="1"/>
  <c r="J29" i="1" s="1"/>
  <c r="D29" i="1"/>
  <c r="G28" i="1"/>
  <c r="E28" i="1"/>
  <c r="J28" i="1" s="1"/>
  <c r="D28" i="1"/>
  <c r="G27" i="1"/>
  <c r="E27" i="1"/>
  <c r="J27" i="1" s="1"/>
  <c r="D27" i="1"/>
  <c r="G26" i="1"/>
  <c r="E26" i="1"/>
  <c r="L26" i="1" s="1"/>
  <c r="D26" i="1"/>
  <c r="G25" i="1"/>
  <c r="E25" i="1"/>
  <c r="J25" i="1" s="1"/>
  <c r="D25" i="1"/>
  <c r="G24" i="1"/>
  <c r="E24" i="1"/>
  <c r="L24" i="1" s="1"/>
  <c r="D24" i="1"/>
  <c r="G23" i="1"/>
  <c r="E23" i="1"/>
  <c r="L23" i="1" s="1"/>
  <c r="D23" i="1"/>
  <c r="G22" i="1"/>
  <c r="E22" i="1"/>
  <c r="L22" i="1" s="1"/>
  <c r="D22" i="1"/>
  <c r="G21" i="1"/>
  <c r="E21" i="1"/>
  <c r="J21" i="1" s="1"/>
  <c r="D21" i="1"/>
  <c r="G20" i="1"/>
  <c r="E20" i="1"/>
  <c r="J20" i="1" s="1"/>
  <c r="D20" i="1"/>
  <c r="G19" i="1"/>
  <c r="E19" i="1"/>
  <c r="L19" i="1" s="1"/>
  <c r="D19" i="1"/>
  <c r="G18" i="1"/>
  <c r="E18" i="1"/>
  <c r="J18" i="1" s="1"/>
  <c r="D18" i="1"/>
  <c r="G17" i="1"/>
  <c r="E17" i="1"/>
  <c r="L17" i="1" s="1"/>
  <c r="D17" i="1"/>
  <c r="G16" i="1"/>
  <c r="E16" i="1"/>
  <c r="L16" i="1" s="1"/>
  <c r="D16" i="1"/>
  <c r="G15" i="1"/>
  <c r="E15" i="1"/>
  <c r="J15" i="1" s="1"/>
  <c r="K15" i="1" s="1"/>
  <c r="M15" i="1" s="1"/>
  <c r="D15" i="1"/>
  <c r="G14" i="1"/>
  <c r="E14" i="1"/>
  <c r="J14" i="1" s="1"/>
  <c r="D14" i="1"/>
  <c r="G13" i="1"/>
  <c r="E13" i="1"/>
  <c r="J13" i="1" s="1"/>
  <c r="D13" i="1"/>
  <c r="G12" i="1"/>
  <c r="E12" i="1"/>
  <c r="L12" i="1" s="1"/>
  <c r="D12" i="1"/>
  <c r="G11" i="1"/>
  <c r="E11" i="1"/>
  <c r="J11" i="1" s="1"/>
  <c r="D11" i="1"/>
  <c r="L13" i="1" l="1"/>
  <c r="L31" i="1"/>
  <c r="L20" i="1"/>
  <c r="J23" i="1"/>
  <c r="K23" i="1" s="1"/>
  <c r="M23" i="1" s="1"/>
  <c r="L28" i="1"/>
  <c r="N29" i="1"/>
  <c r="K29" i="1"/>
  <c r="M29" i="1" s="1"/>
  <c r="L14" i="1"/>
  <c r="J22" i="1"/>
  <c r="K22" i="1" s="1"/>
  <c r="M22" i="1" s="1"/>
  <c r="J16" i="1"/>
  <c r="N16" i="1" s="1"/>
  <c r="J32" i="1"/>
  <c r="L15" i="1"/>
  <c r="L29" i="1"/>
  <c r="L27" i="1"/>
  <c r="J30" i="1"/>
  <c r="K30" i="1" s="1"/>
  <c r="M30" i="1" s="1"/>
  <c r="L21" i="1"/>
  <c r="N14" i="1"/>
  <c r="K14" i="1"/>
  <c r="M14" i="1" s="1"/>
  <c r="K18" i="1"/>
  <c r="M18" i="1" s="1"/>
  <c r="N18" i="1"/>
  <c r="N20" i="1"/>
  <c r="K20" i="1"/>
  <c r="M20" i="1" s="1"/>
  <c r="N21" i="1"/>
  <c r="K21" i="1"/>
  <c r="M21" i="1" s="1"/>
  <c r="K25" i="1"/>
  <c r="M25" i="1" s="1"/>
  <c r="N25" i="1"/>
  <c r="K11" i="1"/>
  <c r="N27" i="1"/>
  <c r="K27" i="1"/>
  <c r="M27" i="1" s="1"/>
  <c r="K13" i="1"/>
  <c r="M13" i="1" s="1"/>
  <c r="N13" i="1" s="1"/>
  <c r="N28" i="1"/>
  <c r="K28" i="1"/>
  <c r="M28" i="1" s="1"/>
  <c r="L11" i="1"/>
  <c r="L18" i="1"/>
  <c r="N23" i="1"/>
  <c r="L25" i="1"/>
  <c r="K31" i="1"/>
  <c r="M31" i="1" s="1"/>
  <c r="J17" i="1"/>
  <c r="J12" i="1"/>
  <c r="J19" i="1"/>
  <c r="J24" i="1"/>
  <c r="N15" i="1"/>
  <c r="J26" i="1"/>
  <c r="N22" i="1" l="1"/>
  <c r="N30" i="1"/>
  <c r="K32" i="1"/>
  <c r="M32" i="1" s="1"/>
  <c r="N32" i="1"/>
  <c r="K16" i="1"/>
  <c r="M16" i="1" s="1"/>
  <c r="N12" i="1"/>
  <c r="K12" i="1"/>
  <c r="M12" i="1" s="1"/>
  <c r="N17" i="1"/>
  <c r="K17" i="1"/>
  <c r="M17" i="1" s="1"/>
  <c r="M11" i="1"/>
  <c r="N11" i="1" s="1"/>
  <c r="L33" i="1"/>
  <c r="N26" i="1"/>
  <c r="K26" i="1"/>
  <c r="M26" i="1" s="1"/>
  <c r="J33" i="1"/>
  <c r="N24" i="1"/>
  <c r="K24" i="1"/>
  <c r="M24" i="1" s="1"/>
  <c r="K19" i="1"/>
  <c r="M19" i="1" s="1"/>
  <c r="N19" i="1"/>
  <c r="N33" i="1" l="1"/>
  <c r="M33" i="1"/>
  <c r="K33" i="1"/>
</calcChain>
</file>

<file path=xl/sharedStrings.xml><?xml version="1.0" encoding="utf-8"?>
<sst xmlns="http://schemas.openxmlformats.org/spreadsheetml/2006/main" count="47" uniqueCount="46">
  <si>
    <t>Demande de remboursement du fond santé et sécurité pour
les travailleurs de l'industrie vaudoise de la construction</t>
  </si>
  <si>
    <t>Nom entreprise</t>
  </si>
  <si>
    <t>Année</t>
  </si>
  <si>
    <t>Adresse</t>
  </si>
  <si>
    <t>Personne de contact</t>
  </si>
  <si>
    <t>Période</t>
  </si>
  <si>
    <t>Téléphone</t>
  </si>
  <si>
    <t>Email</t>
  </si>
  <si>
    <t>Nom</t>
  </si>
  <si>
    <t>Prenom</t>
  </si>
  <si>
    <t>Salaire horaire brut</t>
  </si>
  <si>
    <t>Classe salariale</t>
  </si>
  <si>
    <t>Fr/h</t>
  </si>
  <si>
    <t>TT journalier</t>
  </si>
  <si>
    <t>TT hebdo</t>
  </si>
  <si>
    <t>Heures effectuées</t>
  </si>
  <si>
    <t>Heures intempéries</t>
  </si>
  <si>
    <t>PG
100%</t>
  </si>
  <si>
    <t>PG
80%</t>
  </si>
  <si>
    <t>2j carence
80%</t>
  </si>
  <si>
    <t>Paiement LACI</t>
  </si>
  <si>
    <t>Paiement Fond net</t>
  </si>
  <si>
    <t>Totaux</t>
  </si>
  <si>
    <t>PG</t>
  </si>
  <si>
    <t>Carence</t>
  </si>
  <si>
    <t>Pmt Fds 1</t>
  </si>
  <si>
    <t>Pmt Fds 2</t>
  </si>
  <si>
    <t>Mois</t>
  </si>
  <si>
    <t>C</t>
  </si>
  <si>
    <t>Janvier</t>
  </si>
  <si>
    <t>B</t>
  </si>
  <si>
    <t>Février</t>
  </si>
  <si>
    <t>A</t>
  </si>
  <si>
    <t>Mars</t>
  </si>
  <si>
    <t>Q</t>
  </si>
  <si>
    <t>Avril</t>
  </si>
  <si>
    <t>CE</t>
  </si>
  <si>
    <t>Mai</t>
  </si>
  <si>
    <t>CM</t>
  </si>
  <si>
    <t>Juin</t>
  </si>
  <si>
    <t>Juillet</t>
  </si>
  <si>
    <t>Août</t>
  </si>
  <si>
    <t>Septembre</t>
  </si>
  <si>
    <t>Octobre</t>
  </si>
  <si>
    <t>Novembre</t>
  </si>
  <si>
    <t>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</si>
</sst>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right" wrapText="1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1" fillId="0" borderId="0" xfId="0" applyFont="1"/>
    <xf numFmtId="0" fontId="1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1" fillId="2" borderId="6" xfId="0" applyFont="1" applyFill="1" applyBorder="1"/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0" xfId="0" applyNumberFormat="1"/>
    <xf numFmtId="4" fontId="0" fillId="0" borderId="2" xfId="0" applyNumberFormat="1" applyBorder="1"/>
    <xf numFmtId="4" fontId="0" fillId="0" borderId="4" xfId="0" applyNumberFormat="1" applyBorder="1"/>
    <xf numFmtId="4" fontId="0" fillId="0" borderId="5" xfId="0" applyNumberFormat="1" applyBorder="1"/>
    <xf numFmtId="4" fontId="0" fillId="3" borderId="4" xfId="0" applyNumberFormat="1" applyFill="1" applyBorder="1"/>
    <xf numFmtId="0" fontId="1" fillId="4" borderId="27" xfId="0" applyFont="1" applyFill="1" applyBorder="1"/>
    <xf numFmtId="0" fontId="1" fillId="0" borderId="28" xfId="0" applyFont="1" applyBorder="1"/>
    <xf numFmtId="0" fontId="1" fillId="4" borderId="28" xfId="0" applyFont="1" applyFill="1" applyBorder="1"/>
    <xf numFmtId="0" fontId="1" fillId="4" borderId="29" xfId="0" applyFont="1" applyFill="1" applyBorder="1"/>
    <xf numFmtId="0" fontId="1" fillId="5" borderId="11" xfId="0" applyFont="1" applyFill="1" applyBorder="1" applyAlignment="1">
      <alignment wrapText="1"/>
    </xf>
    <xf numFmtId="0" fontId="1" fillId="5" borderId="19" xfId="0" applyFont="1" applyFill="1" applyBorder="1" applyAlignment="1">
      <alignment wrapText="1"/>
    </xf>
    <xf numFmtId="0" fontId="1" fillId="5" borderId="12" xfId="0" applyFont="1" applyFill="1" applyBorder="1" applyAlignment="1">
      <alignment horizontal="center" textRotation="90" wrapText="1"/>
    </xf>
    <xf numFmtId="0" fontId="1" fillId="5" borderId="19" xfId="0" applyFont="1" applyFill="1" applyBorder="1" applyAlignment="1">
      <alignment horizontal="center" textRotation="90" wrapText="1"/>
    </xf>
    <xf numFmtId="0" fontId="1" fillId="5" borderId="23" xfId="0" applyFont="1" applyFill="1" applyBorder="1" applyAlignment="1">
      <alignment wrapText="1"/>
    </xf>
    <xf numFmtId="0" fontId="1" fillId="5" borderId="18" xfId="0" applyFont="1" applyFill="1" applyBorder="1" applyAlignment="1">
      <alignment wrapText="1"/>
    </xf>
    <xf numFmtId="0" fontId="1" fillId="5" borderId="24" xfId="0" applyFont="1" applyFill="1" applyBorder="1" applyAlignment="1">
      <alignment horizontal="center" textRotation="90" wrapText="1"/>
    </xf>
    <xf numFmtId="0" fontId="1" fillId="5" borderId="18" xfId="0" applyFont="1" applyFill="1" applyBorder="1" applyAlignment="1">
      <alignment horizontal="center" textRotation="90" wrapText="1"/>
    </xf>
    <xf numFmtId="4" fontId="0" fillId="0" borderId="0" xfId="0" applyNumberFormat="1" applyAlignment="1" applyProtection="1">
      <alignment horizontal="right"/>
      <protection locked="0"/>
    </xf>
    <xf numFmtId="4" fontId="0" fillId="4" borderId="0" xfId="0" applyNumberFormat="1" applyFill="1" applyAlignment="1" applyProtection="1">
      <alignment horizontal="right"/>
      <protection locked="0"/>
    </xf>
    <xf numFmtId="0" fontId="0" fillId="0" borderId="14" xfId="0" applyBorder="1" applyProtection="1">
      <protection locked="0"/>
    </xf>
    <xf numFmtId="0" fontId="0" fillId="0" borderId="21" xfId="0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21" xfId="0" applyFill="1" applyBorder="1" applyProtection="1">
      <protection locked="0"/>
    </xf>
    <xf numFmtId="4" fontId="0" fillId="0" borderId="21" xfId="0" applyNumberFormat="1" applyBorder="1" applyAlignment="1" applyProtection="1">
      <alignment horizontal="right"/>
      <protection locked="0"/>
    </xf>
    <xf numFmtId="4" fontId="0" fillId="4" borderId="21" xfId="0" applyNumberFormat="1" applyFill="1" applyBorder="1" applyAlignment="1" applyProtection="1">
      <alignment horizontal="right"/>
      <protection locked="0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164" fontId="1" fillId="5" borderId="19" xfId="0" applyNumberFormat="1" applyFont="1" applyFill="1" applyBorder="1" applyAlignment="1" applyProtection="1">
      <alignment horizontal="right" wrapText="1"/>
      <protection hidden="1"/>
    </xf>
    <xf numFmtId="164" fontId="1" fillId="5" borderId="18" xfId="0" applyNumberFormat="1" applyFont="1" applyFill="1" applyBorder="1" applyAlignment="1" applyProtection="1">
      <alignment horizontal="right" wrapText="1"/>
      <protection hidden="1"/>
    </xf>
    <xf numFmtId="164" fontId="0" fillId="0" borderId="21" xfId="0" applyNumberFormat="1" applyBorder="1" applyAlignment="1" applyProtection="1">
      <alignment horizontal="right"/>
      <protection hidden="1"/>
    </xf>
    <xf numFmtId="164" fontId="0" fillId="4" borderId="21" xfId="0" applyNumberFormat="1" applyFill="1" applyBorder="1" applyAlignment="1" applyProtection="1">
      <alignment horizontal="right"/>
      <protection hidden="1"/>
    </xf>
    <xf numFmtId="164" fontId="1" fillId="5" borderId="12" xfId="0" applyNumberFormat="1" applyFont="1" applyFill="1" applyBorder="1" applyAlignment="1" applyProtection="1">
      <alignment horizontal="right" wrapText="1"/>
      <protection hidden="1"/>
    </xf>
    <xf numFmtId="164" fontId="1" fillId="5" borderId="24" xfId="0" applyNumberFormat="1" applyFont="1" applyFill="1" applyBorder="1" applyAlignment="1" applyProtection="1">
      <alignment horizontal="right" wrapText="1"/>
      <protection hidden="1"/>
    </xf>
    <xf numFmtId="164" fontId="0" fillId="0" borderId="0" xfId="0" applyNumberFormat="1" applyAlignment="1" applyProtection="1">
      <alignment horizontal="right"/>
      <protection hidden="1"/>
    </xf>
    <xf numFmtId="164" fontId="0" fillId="4" borderId="0" xfId="0" applyNumberFormat="1" applyFill="1" applyAlignment="1" applyProtection="1">
      <alignment horizontal="right"/>
      <protection hidden="1"/>
    </xf>
    <xf numFmtId="164" fontId="1" fillId="5" borderId="13" xfId="0" applyNumberFormat="1" applyFont="1" applyFill="1" applyBorder="1" applyAlignment="1" applyProtection="1">
      <alignment horizontal="right" wrapText="1"/>
      <protection hidden="1"/>
    </xf>
    <xf numFmtId="164" fontId="1" fillId="5" borderId="20" xfId="0" applyNumberFormat="1" applyFont="1" applyFill="1" applyBorder="1" applyAlignment="1" applyProtection="1">
      <alignment horizontal="right" wrapText="1"/>
      <protection hidden="1"/>
    </xf>
    <xf numFmtId="164" fontId="0" fillId="0" borderId="15" xfId="0" applyNumberFormat="1" applyBorder="1" applyAlignment="1" applyProtection="1">
      <alignment horizontal="right"/>
      <protection hidden="1"/>
    </xf>
    <xf numFmtId="164" fontId="0" fillId="4" borderId="15" xfId="0" applyNumberFormat="1" applyFill="1" applyBorder="1" applyAlignment="1" applyProtection="1">
      <alignment horizontal="right"/>
      <protection hidden="1"/>
    </xf>
    <xf numFmtId="164" fontId="1" fillId="5" borderId="12" xfId="0" applyNumberFormat="1" applyFont="1" applyFill="1" applyBorder="1" applyAlignment="1" applyProtection="1">
      <alignment horizontal="center" textRotation="90" wrapText="1"/>
      <protection hidden="1"/>
    </xf>
    <xf numFmtId="164" fontId="1" fillId="5" borderId="19" xfId="0" applyNumberFormat="1" applyFont="1" applyFill="1" applyBorder="1" applyAlignment="1" applyProtection="1">
      <alignment horizontal="center" textRotation="90" wrapText="1"/>
      <protection hidden="1"/>
    </xf>
    <xf numFmtId="164" fontId="1" fillId="5" borderId="24" xfId="0" applyNumberFormat="1" applyFont="1" applyFill="1" applyBorder="1" applyAlignment="1" applyProtection="1">
      <alignment horizontal="center" textRotation="90" wrapText="1"/>
      <protection hidden="1"/>
    </xf>
    <xf numFmtId="164" fontId="1" fillId="5" borderId="18" xfId="0" applyNumberFormat="1" applyFont="1" applyFill="1" applyBorder="1" applyAlignment="1" applyProtection="1">
      <alignment horizontal="center" textRotation="90" wrapText="1"/>
      <protection hidden="1"/>
    </xf>
    <xf numFmtId="4" fontId="1" fillId="5" borderId="41" xfId="0" applyNumberFormat="1" applyFont="1" applyFill="1" applyBorder="1" applyAlignment="1">
      <alignment horizontal="right" vertical="center"/>
    </xf>
    <xf numFmtId="4" fontId="1" fillId="5" borderId="40" xfId="0" applyNumberFormat="1" applyFont="1" applyFill="1" applyBorder="1" applyAlignment="1">
      <alignment horizontal="right" vertical="center"/>
    </xf>
    <xf numFmtId="4" fontId="0" fillId="0" borderId="25" xfId="0" applyNumberFormat="1" applyBorder="1" applyAlignment="1">
      <alignment horizontal="center"/>
    </xf>
    <xf numFmtId="164" fontId="0" fillId="0" borderId="21" xfId="0" applyNumberFormat="1" applyBorder="1" applyAlignment="1">
      <alignment horizontal="right"/>
    </xf>
    <xf numFmtId="4" fontId="0" fillId="4" borderId="26" xfId="0" applyNumberFormat="1" applyFill="1" applyBorder="1" applyAlignment="1">
      <alignment horizontal="center"/>
    </xf>
    <xf numFmtId="164" fontId="0" fillId="4" borderId="21" xfId="0" applyNumberFormat="1" applyFill="1" applyBorder="1" applyAlignment="1">
      <alignment horizontal="right"/>
    </xf>
    <xf numFmtId="4" fontId="0" fillId="0" borderId="26" xfId="0" applyNumberFormat="1" applyBorder="1" applyAlignment="1">
      <alignment horizontal="center"/>
    </xf>
    <xf numFmtId="4" fontId="1" fillId="5" borderId="42" xfId="0" applyNumberFormat="1" applyFont="1" applyFill="1" applyBorder="1" applyAlignment="1">
      <alignment horizontal="center" vertical="center"/>
    </xf>
    <xf numFmtId="164" fontId="1" fillId="5" borderId="40" xfId="0" applyNumberFormat="1" applyFont="1" applyFill="1" applyBorder="1" applyAlignment="1">
      <alignment horizontal="right" vertical="center"/>
    </xf>
    <xf numFmtId="0" fontId="1" fillId="5" borderId="39" xfId="0" applyFont="1" applyFill="1" applyBorder="1" applyAlignment="1">
      <alignment vertical="center"/>
    </xf>
    <xf numFmtId="0" fontId="1" fillId="5" borderId="40" xfId="0" applyFont="1" applyFill="1" applyBorder="1" applyAlignment="1">
      <alignment vertical="center"/>
    </xf>
    <xf numFmtId="164" fontId="1" fillId="5" borderId="41" xfId="0" applyNumberFormat="1" applyFont="1" applyFill="1" applyBorder="1" applyAlignment="1">
      <alignment horizontal="right" vertical="center"/>
    </xf>
    <xf numFmtId="164" fontId="1" fillId="5" borderId="43" xfId="0" applyNumberFormat="1" applyFont="1" applyFill="1" applyBorder="1" applyAlignment="1">
      <alignment horizontal="right" vertical="center"/>
    </xf>
    <xf numFmtId="0" fontId="2" fillId="4" borderId="46" xfId="0" applyFont="1" applyFill="1" applyBorder="1" applyAlignment="1">
      <alignment horizontal="center" vertical="center"/>
    </xf>
    <xf numFmtId="0" fontId="0" fillId="0" borderId="13" xfId="0" applyBorder="1"/>
    <xf numFmtId="0" fontId="0" fillId="0" borderId="24" xfId="0" applyBorder="1"/>
    <xf numFmtId="0" fontId="0" fillId="0" borderId="20" xfId="0" applyBorder="1"/>
    <xf numFmtId="0" fontId="2" fillId="4" borderId="44" xfId="0" applyFont="1" applyFill="1" applyBorder="1" applyAlignment="1">
      <alignment horizontal="center" vertical="center"/>
    </xf>
    <xf numFmtId="0" fontId="0" fillId="0" borderId="35" xfId="0" applyBorder="1"/>
    <xf numFmtId="0" fontId="0" fillId="0" borderId="31" xfId="0" applyBorder="1"/>
    <xf numFmtId="0" fontId="0" fillId="0" borderId="34" xfId="0" applyBorder="1"/>
    <xf numFmtId="0" fontId="0" fillId="0" borderId="32" xfId="0" applyBorder="1"/>
    <xf numFmtId="0" fontId="0" fillId="0" borderId="36" xfId="0" applyBorder="1"/>
    <xf numFmtId="0" fontId="0" fillId="0" borderId="48" xfId="0" applyBorder="1" applyAlignment="1" applyProtection="1">
      <alignment horizontal="left" indent="1"/>
      <protection locked="0"/>
    </xf>
    <xf numFmtId="0" fontId="0" fillId="0" borderId="0" xfId="0" applyProtection="1">
      <protection locked="0"/>
    </xf>
    <xf numFmtId="0" fontId="0" fillId="0" borderId="21" xfId="0" applyBorder="1" applyProtection="1">
      <protection locked="0"/>
    </xf>
    <xf numFmtId="0" fontId="3" fillId="4" borderId="43" xfId="0" applyFont="1" applyFill="1" applyBorder="1" applyAlignment="1" applyProtection="1">
      <alignment horizontal="center" vertical="center"/>
      <protection locked="0"/>
    </xf>
    <xf numFmtId="0" fontId="0" fillId="0" borderId="30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2" fillId="4" borderId="45" xfId="0" applyFont="1" applyFill="1" applyBorder="1" applyAlignment="1">
      <alignment horizontal="center" vertical="center"/>
    </xf>
    <xf numFmtId="0" fontId="0" fillId="0" borderId="33" xfId="0" applyBorder="1"/>
    <xf numFmtId="0" fontId="3" fillId="0" borderId="0" xfId="0" applyFont="1" applyAlignment="1">
      <alignment horizontal="left" vertical="center" wrapText="1"/>
    </xf>
    <xf numFmtId="0" fontId="0" fillId="0" borderId="0" xfId="0"/>
    <xf numFmtId="0" fontId="0" fillId="4" borderId="49" xfId="0" applyFill="1" applyBorder="1" applyAlignment="1" applyProtection="1">
      <alignment horizontal="left" indent="1"/>
      <protection locked="0"/>
    </xf>
    <xf numFmtId="0" fontId="0" fillId="0" borderId="22" xfId="0" applyBorder="1" applyProtection="1">
      <protection locked="0"/>
    </xf>
    <xf numFmtId="0" fontId="0" fillId="4" borderId="47" xfId="0" applyFill="1" applyBorder="1" applyAlignment="1" applyProtection="1">
      <alignment horizontal="left" indent="1"/>
      <protection locked="0"/>
    </xf>
    <xf numFmtId="0" fontId="0" fillId="0" borderId="12" xfId="0" applyBorder="1" applyProtection="1">
      <protection locked="0"/>
    </xf>
    <xf numFmtId="0" fontId="0" fillId="0" borderId="19" xfId="0" applyBorder="1" applyProtection="1">
      <protection locked="0"/>
    </xf>
    <xf numFmtId="0" fontId="0" fillId="4" borderId="48" xfId="0" applyFill="1" applyBorder="1" applyAlignment="1" applyProtection="1">
      <alignment horizontal="left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230443</xdr:colOff>
      <xdr:row>0</xdr:row>
      <xdr:rowOff>29812</xdr:rowOff>
    </xdr:from>
    <xdr:to>
      <xdr:col>14</xdr:col>
      <xdr:colOff>20882</xdr:colOff>
      <xdr:row>2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54651" y="29812"/>
          <a:ext cx="2350682" cy="726896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showGridLines="0" tabSelected="1" zoomScaleNormal="100" workbookViewId="0">
      <selection activeCell="A32" sqref="A32"/>
    </sheetView>
  </sheetViews>
  <sheetFormatPr baseColWidth="10" defaultRowHeight="12.75" x14ac:dyDescent="0.2"/>
  <cols>
    <col min="1" max="1" width="23.7109375" customWidth="1"/>
    <col min="2" max="2" width="23.140625" customWidth="1"/>
    <col min="3" max="3" width="7.140625" customWidth="1"/>
    <col min="4" max="4" width="5.140625" bestFit="1" customWidth="1"/>
    <col min="5" max="5" width="7.140625" customWidth="1"/>
    <col min="6" max="6" width="8.140625" bestFit="1" customWidth="1"/>
    <col min="7" max="7" width="7.140625" customWidth="1"/>
    <col min="8" max="8" width="9.5703125" customWidth="1"/>
    <col min="9" max="9" width="6.7109375" customWidth="1"/>
    <col min="10" max="10" width="7.7109375" customWidth="1"/>
    <col min="11" max="11" width="9.140625" customWidth="1"/>
    <col min="12" max="12" width="7.85546875" customWidth="1"/>
    <col min="13" max="13" width="9.7109375" customWidth="1"/>
    <col min="14" max="14" width="10.5703125" customWidth="1"/>
    <col min="15" max="16" width="9.85546875" customWidth="1"/>
  </cols>
  <sheetData>
    <row r="1" spans="1:18" ht="52.9" customHeight="1" x14ac:dyDescent="0.2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</row>
    <row r="2" spans="1:18" ht="7.35" customHeight="1" thickBot="1" x14ac:dyDescent="0.25">
      <c r="A2" s="4"/>
      <c r="B2" s="4"/>
      <c r="C2" s="4"/>
      <c r="D2" s="4"/>
      <c r="E2" s="4"/>
      <c r="F2" s="4"/>
      <c r="G2" s="4"/>
    </row>
    <row r="3" spans="1:18" ht="14.1" customHeight="1" x14ac:dyDescent="0.2">
      <c r="A3" s="17" t="s">
        <v>1</v>
      </c>
      <c r="B3" s="92"/>
      <c r="C3" s="93"/>
      <c r="D3" s="93"/>
      <c r="E3" s="93"/>
      <c r="F3" s="93"/>
      <c r="G3" s="93"/>
      <c r="H3" s="93"/>
      <c r="I3" s="93"/>
      <c r="J3" s="94"/>
      <c r="K3" s="86" t="s">
        <v>2</v>
      </c>
      <c r="L3" s="87"/>
      <c r="M3" s="68">
        <v>2026</v>
      </c>
      <c r="N3" s="69"/>
    </row>
    <row r="4" spans="1:18" ht="14.1" customHeight="1" x14ac:dyDescent="0.2">
      <c r="A4" s="18" t="s">
        <v>3</v>
      </c>
      <c r="B4" s="78"/>
      <c r="C4" s="79"/>
      <c r="D4" s="79"/>
      <c r="E4" s="79"/>
      <c r="F4" s="79"/>
      <c r="G4" s="79"/>
      <c r="H4" s="79"/>
      <c r="I4" s="79"/>
      <c r="J4" s="80"/>
      <c r="K4" s="74"/>
      <c r="L4" s="75"/>
      <c r="M4" s="70"/>
      <c r="N4" s="71"/>
    </row>
    <row r="5" spans="1:18" ht="14.1" customHeight="1" x14ac:dyDescent="0.2">
      <c r="A5" s="19" t="s">
        <v>4</v>
      </c>
      <c r="B5" s="95"/>
      <c r="C5" s="79"/>
      <c r="D5" s="79"/>
      <c r="E5" s="79"/>
      <c r="F5" s="79"/>
      <c r="G5" s="79"/>
      <c r="H5" s="79"/>
      <c r="I5" s="79"/>
      <c r="J5" s="80"/>
      <c r="K5" s="72" t="s">
        <v>5</v>
      </c>
      <c r="L5" s="73"/>
      <c r="M5" s="81"/>
      <c r="N5" s="82"/>
    </row>
    <row r="6" spans="1:18" ht="14.1" customHeight="1" x14ac:dyDescent="0.2">
      <c r="A6" s="18" t="s">
        <v>6</v>
      </c>
      <c r="B6" s="78"/>
      <c r="C6" s="79"/>
      <c r="D6" s="79"/>
      <c r="E6" s="79"/>
      <c r="F6" s="79"/>
      <c r="G6" s="79"/>
      <c r="H6" s="79"/>
      <c r="I6" s="79"/>
      <c r="J6" s="80"/>
      <c r="K6" s="74"/>
      <c r="L6" s="75"/>
      <c r="M6" s="79"/>
      <c r="N6" s="83"/>
    </row>
    <row r="7" spans="1:18" ht="14.1" customHeight="1" thickBot="1" x14ac:dyDescent="0.25">
      <c r="A7" s="20" t="s">
        <v>7</v>
      </c>
      <c r="B7" s="90"/>
      <c r="C7" s="84"/>
      <c r="D7" s="84"/>
      <c r="E7" s="84"/>
      <c r="F7" s="84"/>
      <c r="G7" s="84"/>
      <c r="H7" s="84"/>
      <c r="I7" s="84"/>
      <c r="J7" s="91"/>
      <c r="K7" s="76"/>
      <c r="L7" s="77"/>
      <c r="M7" s="84"/>
      <c r="N7" s="85"/>
    </row>
    <row r="8" spans="1:18" ht="7.35" customHeight="1" thickBot="1" x14ac:dyDescent="0.25"/>
    <row r="9" spans="1:18" ht="67.349999999999994" customHeight="1" x14ac:dyDescent="0.2">
      <c r="A9" s="21" t="s">
        <v>8</v>
      </c>
      <c r="B9" s="22" t="s">
        <v>9</v>
      </c>
      <c r="C9" s="23" t="s">
        <v>10</v>
      </c>
      <c r="D9" s="23" t="s">
        <v>11</v>
      </c>
      <c r="E9" s="39" t="s">
        <v>12</v>
      </c>
      <c r="F9" s="51" t="s">
        <v>13</v>
      </c>
      <c r="G9" s="52" t="s">
        <v>14</v>
      </c>
      <c r="H9" s="23" t="s">
        <v>15</v>
      </c>
      <c r="I9" s="24" t="s">
        <v>16</v>
      </c>
      <c r="J9" s="43" t="s">
        <v>17</v>
      </c>
      <c r="K9" s="43" t="s">
        <v>18</v>
      </c>
      <c r="L9" s="39" t="s">
        <v>19</v>
      </c>
      <c r="M9" s="43" t="s">
        <v>20</v>
      </c>
      <c r="N9" s="47" t="s">
        <v>21</v>
      </c>
      <c r="O9" s="1"/>
      <c r="P9" s="1"/>
      <c r="Q9" s="1"/>
      <c r="R9" s="1"/>
    </row>
    <row r="10" spans="1:18" ht="5.85" customHeight="1" x14ac:dyDescent="0.2">
      <c r="A10" s="25"/>
      <c r="B10" s="26"/>
      <c r="C10" s="27"/>
      <c r="D10" s="27"/>
      <c r="E10" s="40"/>
      <c r="F10" s="53"/>
      <c r="G10" s="54"/>
      <c r="H10" s="27"/>
      <c r="I10" s="28"/>
      <c r="J10" s="44"/>
      <c r="K10" s="44"/>
      <c r="L10" s="40"/>
      <c r="M10" s="44"/>
      <c r="N10" s="48"/>
      <c r="O10" s="1"/>
      <c r="P10" s="1"/>
      <c r="Q10" s="1"/>
      <c r="R10" s="1"/>
    </row>
    <row r="11" spans="1:18" ht="14.1" customHeight="1" x14ac:dyDescent="0.2">
      <c r="A11" s="31"/>
      <c r="B11" s="32"/>
      <c r="C11" s="29"/>
      <c r="D11" s="57" t="str">
        <f>IF(ISBLANK(C11),"",IF(AND(C11&gt;=PARAM!$B$3,C11&lt;=PARAM!$C$3),PARAM!$A$3,IF(AND(C11&gt;=PARAM!$B$4,C11&lt;=PARAM!$C$4),PARAM!$A$4,IF(AND(C11&gt;=PARAM!$B$5,C11&lt;=PARAM!$C$5),PARAM!$A$5,IF(AND(C11&gt;=PARAM!$B$6,C11&lt;=PARAM!$C$6),PARAM!$A$6,IF(AND(C11&gt;=PARAM!$B$7,C11&lt;=PARAM!$C$7),PARAM!$A$7,IF(AND(C11&gt;=PARAM!$B$8,C11&lt;=PARAM!$C$8),PARAM!$A$8,"Erreur!")))))))</f>
        <v/>
      </c>
      <c r="E11" s="58" t="str">
        <f>IF(ISBLANK(C11),"",IF(AND(C11&gt;=PARAM!$B$3,C11&lt;=PARAM!$C$3),PARAM!$D$3,IF(AND(C11&gt;=PARAM!$B$4,C11&lt;=PARAM!$C$4),PARAM!$D$4,IF(AND(C11&gt;=PARAM!$B$5,C11&lt;=PARAM!$C$5),PARAM!$D$5,IF(AND(C11&gt;=PARAM!$B$6,C11&lt;=PARAM!$C$6),PARAM!$D$6,IF(AND(C11&gt;=PARAM!$B$7,C11&lt;=PARAM!$C$7),PARAM!$D$7,IF(AND(C11&gt;=PARAM!$B$8,C11&lt;=PARAM!$C$8),PARAM!$D$8,"Erreur!")))))))</f>
        <v/>
      </c>
      <c r="F11" s="45">
        <v>7.75</v>
      </c>
      <c r="G11" s="41">
        <f t="shared" ref="G11:G33" si="0">F11*5</f>
        <v>38.75</v>
      </c>
      <c r="H11" s="29"/>
      <c r="I11" s="35"/>
      <c r="J11" s="45" t="str">
        <f t="shared" ref="J11:J32" si="1">IF(E11="","",E11*I11)</f>
        <v/>
      </c>
      <c r="K11" s="45" t="str">
        <f>IF(J11="","",J11*PARAM!$F$3%)</f>
        <v/>
      </c>
      <c r="L11" s="41" t="str">
        <f>IF(E11="","",F11*E11*2*PARAM!$H$3%)</f>
        <v/>
      </c>
      <c r="M11" s="45" t="str">
        <f t="shared" ref="M11:M32" si="2">IF(K11="","",K11-L11)</f>
        <v/>
      </c>
      <c r="N11" s="49" t="str">
        <f>IF(J11="","",((J11-M11)*PARAM!$J$3%)-(J11*PARAM!$L$3%))</f>
        <v/>
      </c>
      <c r="O11" s="2"/>
      <c r="P11" s="2"/>
      <c r="Q11" s="3"/>
    </row>
    <row r="12" spans="1:18" ht="14.1" customHeight="1" x14ac:dyDescent="0.2">
      <c r="A12" s="33"/>
      <c r="B12" s="34"/>
      <c r="C12" s="30"/>
      <c r="D12" s="59" t="str">
        <f>IF(ISBLANK(C12),"",IF(AND(C12&gt;=PARAM!$B$3,C12&lt;=PARAM!$C$3),PARAM!$A$3,IF(AND(C12&gt;=PARAM!$B$4,C12&lt;=PARAM!$C$4),PARAM!$A$4,IF(AND(C12&gt;=PARAM!$B$5,C12&lt;=PARAM!$C$5),PARAM!$A$5,IF(AND(C12&gt;=PARAM!$B$6,C12&lt;=PARAM!$C$6),PARAM!$A$6,IF(AND(C12&gt;=PARAM!$B$7,C12&lt;=PARAM!$C$7),PARAM!$A$7,IF(AND(C12&gt;=PARAM!$B$8,C12&lt;=PARAM!$C$8),PARAM!$A$8,"Erreur!")))))))</f>
        <v/>
      </c>
      <c r="E12" s="60" t="str">
        <f>IF(ISBLANK(C12),"",IF(AND(C12&gt;=PARAM!$B$3,C12&lt;=PARAM!$C$3),PARAM!$D$3,IF(AND(C12&gt;=PARAM!$B$4,C12&lt;=PARAM!$C$4),PARAM!$D$4,IF(AND(C12&gt;=PARAM!$B$5,C12&lt;=PARAM!$C$5),PARAM!$D$5,IF(AND(C12&gt;=PARAM!$B$6,C12&lt;=PARAM!$C$6),PARAM!$D$6,IF(AND(C12&gt;=PARAM!$B$7,C12&lt;=PARAM!$C$7),PARAM!$D$7,IF(AND(C12&gt;=PARAM!$B$8,C12&lt;=PARAM!$C$8),PARAM!$D$8,"Erreur!")))))))</f>
        <v/>
      </c>
      <c r="F12" s="46">
        <v>7.75</v>
      </c>
      <c r="G12" s="42">
        <f t="shared" si="0"/>
        <v>38.75</v>
      </c>
      <c r="H12" s="30"/>
      <c r="I12" s="36"/>
      <c r="J12" s="46" t="str">
        <f t="shared" si="1"/>
        <v/>
      </c>
      <c r="K12" s="46" t="str">
        <f>IF(J12="","",J12*PARAM!$F$3%)</f>
        <v/>
      </c>
      <c r="L12" s="42" t="str">
        <f>IF(E12="","",F12*E12*2*PARAM!$H$3%)</f>
        <v/>
      </c>
      <c r="M12" s="46" t="str">
        <f t="shared" si="2"/>
        <v/>
      </c>
      <c r="N12" s="50" t="str">
        <f>IF(J12="","",((J12-M12)*PARAM!$J$3%)-(J12*PARAM!$L$3%))</f>
        <v/>
      </c>
      <c r="O12" s="2"/>
      <c r="P12" s="2"/>
      <c r="Q12" s="3"/>
    </row>
    <row r="13" spans="1:18" ht="14.1" customHeight="1" x14ac:dyDescent="0.2">
      <c r="A13" s="31"/>
      <c r="B13" s="32"/>
      <c r="C13" s="29"/>
      <c r="D13" s="61" t="str">
        <f>IF(ISBLANK(C13),"",IF(AND(C13&gt;=PARAM!$B$3,C13&lt;=PARAM!$C$3),PARAM!$A$3,IF(AND(C13&gt;=PARAM!$B$4,C13&lt;=PARAM!$C$4),PARAM!$A$4,IF(AND(C13&gt;=PARAM!$B$5,C13&lt;=PARAM!$C$5),PARAM!$A$5,IF(AND(C13&gt;=PARAM!$B$6,C13&lt;=PARAM!$C$6),PARAM!$A$6,IF(AND(C13&gt;=PARAM!$B$7,C13&lt;=PARAM!$C$7),PARAM!$A$7,IF(AND(C13&gt;=PARAM!$B$8,C13&lt;=PARAM!$C$8),PARAM!$A$8,"Erreur!")))))))</f>
        <v/>
      </c>
      <c r="E13" s="58" t="str">
        <f>IF(ISBLANK(C13),"",IF(AND(C13&gt;=PARAM!$B$3,C13&lt;=PARAM!$C$3),PARAM!$D$3,IF(AND(C13&gt;=PARAM!$B$4,C13&lt;=PARAM!$C$4),PARAM!$D$4,IF(AND(C13&gt;=PARAM!$B$5,C13&lt;=PARAM!$C$5),PARAM!$D$5,IF(AND(C13&gt;=PARAM!$B$6,C13&lt;=PARAM!$C$6),PARAM!$D$6,IF(AND(C13&gt;=PARAM!$B$7,C13&lt;=PARAM!$C$7),PARAM!$D$7,IF(AND(C13&gt;=PARAM!$B$8,C13&lt;=PARAM!$C$8),PARAM!$D$8,"Erreur!")))))))</f>
        <v/>
      </c>
      <c r="F13" s="45">
        <v>7.75</v>
      </c>
      <c r="G13" s="41">
        <f t="shared" si="0"/>
        <v>38.75</v>
      </c>
      <c r="H13" s="29"/>
      <c r="I13" s="35"/>
      <c r="J13" s="45" t="str">
        <f t="shared" si="1"/>
        <v/>
      </c>
      <c r="K13" s="45" t="str">
        <f>IF(J13="","",J13*PARAM!$F$3%)</f>
        <v/>
      </c>
      <c r="L13" s="41" t="str">
        <f>IF(E13="","",F13*E13*2*PARAM!$H$3%)</f>
        <v/>
      </c>
      <c r="M13" s="45" t="str">
        <f t="shared" si="2"/>
        <v/>
      </c>
      <c r="N13" s="49" t="str">
        <f>IF(J13="","",((J13-M13)*PARAM!$J$3%)-(J13*PARAM!$L$3%))</f>
        <v/>
      </c>
      <c r="O13" s="2"/>
      <c r="P13" s="2"/>
      <c r="Q13" s="3"/>
    </row>
    <row r="14" spans="1:18" ht="14.1" customHeight="1" x14ac:dyDescent="0.2">
      <c r="A14" s="33"/>
      <c r="B14" s="34"/>
      <c r="C14" s="30"/>
      <c r="D14" s="59" t="str">
        <f>IF(ISBLANK(C14),"",IF(AND(C14&gt;=PARAM!$B$3,C14&lt;=PARAM!$C$3),PARAM!$A$3,IF(AND(C14&gt;=PARAM!$B$4,C14&lt;=PARAM!$C$4),PARAM!$A$4,IF(AND(C14&gt;=PARAM!$B$5,C14&lt;=PARAM!$C$5),PARAM!$A$5,IF(AND(C14&gt;=PARAM!$B$6,C14&lt;=PARAM!$C$6),PARAM!$A$6,IF(AND(C14&gt;=PARAM!$B$7,C14&lt;=PARAM!$C$7),PARAM!$A$7,IF(AND(C14&gt;=PARAM!$B$8,C14&lt;=PARAM!$C$8),PARAM!$A$8,"Erreur!")))))))</f>
        <v/>
      </c>
      <c r="E14" s="60" t="str">
        <f>IF(ISBLANK(C14),"",IF(AND(C14&gt;=PARAM!$B$3,C14&lt;=PARAM!$C$3),PARAM!$D$3,IF(AND(C14&gt;=PARAM!$B$4,C14&lt;=PARAM!$C$4),PARAM!$D$4,IF(AND(C14&gt;=PARAM!$B$5,C14&lt;=PARAM!$C$5),PARAM!$D$5,IF(AND(C14&gt;=PARAM!$B$6,C14&lt;=PARAM!$C$6),PARAM!$D$6,IF(AND(C14&gt;=PARAM!$B$7,C14&lt;=PARAM!$C$7),PARAM!$D$7,IF(AND(C14&gt;=PARAM!$B$8,C14&lt;=PARAM!$C$8),PARAM!$D$8,"Erreur!")))))))</f>
        <v/>
      </c>
      <c r="F14" s="46">
        <v>7.75</v>
      </c>
      <c r="G14" s="42">
        <f t="shared" si="0"/>
        <v>38.75</v>
      </c>
      <c r="H14" s="30"/>
      <c r="I14" s="36"/>
      <c r="J14" s="46" t="str">
        <f t="shared" si="1"/>
        <v/>
      </c>
      <c r="K14" s="46" t="str">
        <f>IF(J14="","",J14*PARAM!$F$3%)</f>
        <v/>
      </c>
      <c r="L14" s="42" t="str">
        <f>IF(E14="","",F14*E14*2*PARAM!$H$3%)</f>
        <v/>
      </c>
      <c r="M14" s="46" t="str">
        <f t="shared" si="2"/>
        <v/>
      </c>
      <c r="N14" s="50" t="str">
        <f>IF(J14="","",((J14-M14)*PARAM!$J$3%)-(J14*PARAM!$L$3%))</f>
        <v/>
      </c>
      <c r="O14" s="2"/>
      <c r="P14" s="2"/>
      <c r="Q14" s="3"/>
    </row>
    <row r="15" spans="1:18" ht="14.1" customHeight="1" x14ac:dyDescent="0.2">
      <c r="A15" s="31"/>
      <c r="B15" s="32"/>
      <c r="C15" s="29"/>
      <c r="D15" s="61" t="str">
        <f>IF(ISBLANK(C15),"",IF(AND(C15&gt;=PARAM!$B$3,C15&lt;=PARAM!$C$3),PARAM!$A$3,IF(AND(C15&gt;=PARAM!$B$4,C15&lt;=PARAM!$C$4),PARAM!$A$4,IF(AND(C15&gt;=PARAM!$B$5,C15&lt;=PARAM!$C$5),PARAM!$A$5,IF(AND(C15&gt;=PARAM!$B$6,C15&lt;=PARAM!$C$6),PARAM!$A$6,IF(AND(C15&gt;=PARAM!$B$7,C15&lt;=PARAM!$C$7),PARAM!$A$7,IF(AND(C15&gt;=PARAM!$B$8,C15&lt;=PARAM!$C$8),PARAM!$A$8,"Erreur!")))))))</f>
        <v/>
      </c>
      <c r="E15" s="58" t="str">
        <f>IF(ISBLANK(C15),"",IF(AND(C15&gt;=PARAM!$B$3,C15&lt;=PARAM!$C$3),PARAM!$D$3,IF(AND(C15&gt;=PARAM!$B$4,C15&lt;=PARAM!$C$4),PARAM!$D$4,IF(AND(C15&gt;=PARAM!$B$5,C15&lt;=PARAM!$C$5),PARAM!$D$5,IF(AND(C15&gt;=PARAM!$B$6,C15&lt;=PARAM!$C$6),PARAM!$D$6,IF(AND(C15&gt;=PARAM!$B$7,C15&lt;=PARAM!$C$7),PARAM!$D$7,IF(AND(C15&gt;=PARAM!$B$8,C15&lt;=PARAM!$C$8),PARAM!$D$8,"Erreur!")))))))</f>
        <v/>
      </c>
      <c r="F15" s="45">
        <v>7.75</v>
      </c>
      <c r="G15" s="41">
        <f t="shared" si="0"/>
        <v>38.75</v>
      </c>
      <c r="H15" s="29"/>
      <c r="I15" s="35"/>
      <c r="J15" s="45" t="str">
        <f t="shared" si="1"/>
        <v/>
      </c>
      <c r="K15" s="45" t="str">
        <f>IF(J15="","",J15*PARAM!$F$3%)</f>
        <v/>
      </c>
      <c r="L15" s="41" t="str">
        <f>IF(E15="","",F15*E15*2*PARAM!$H$3%)</f>
        <v/>
      </c>
      <c r="M15" s="45" t="str">
        <f t="shared" si="2"/>
        <v/>
      </c>
      <c r="N15" s="49" t="str">
        <f>IF(J15="","",((J15-M15)*PARAM!$J$3%)-(J15*PARAM!$L$3%))</f>
        <v/>
      </c>
      <c r="O15" s="2"/>
      <c r="P15" s="2"/>
      <c r="Q15" s="3"/>
    </row>
    <row r="16" spans="1:18" ht="14.1" customHeight="1" x14ac:dyDescent="0.2">
      <c r="A16" s="33"/>
      <c r="B16" s="34"/>
      <c r="C16" s="30"/>
      <c r="D16" s="59" t="str">
        <f>IF(ISBLANK(C16),"",IF(AND(C16&gt;=PARAM!$B$3,C16&lt;=PARAM!$C$3),PARAM!$A$3,IF(AND(C16&gt;=PARAM!$B$4,C16&lt;=PARAM!$C$4),PARAM!$A$4,IF(AND(C16&gt;=PARAM!$B$5,C16&lt;=PARAM!$C$5),PARAM!$A$5,IF(AND(C16&gt;=PARAM!$B$6,C16&lt;=PARAM!$C$6),PARAM!$A$6,IF(AND(C16&gt;=PARAM!$B$7,C16&lt;=PARAM!$C$7),PARAM!$A$7,IF(AND(C16&gt;=PARAM!$B$8,C16&lt;=PARAM!$C$8),PARAM!$A$8,"Erreur!")))))))</f>
        <v/>
      </c>
      <c r="E16" s="60" t="str">
        <f>IF(ISBLANK(C16),"",IF(AND(C16&gt;=PARAM!$B$3,C16&lt;=PARAM!$C$3),PARAM!$D$3,IF(AND(C16&gt;=PARAM!$B$4,C16&lt;=PARAM!$C$4),PARAM!$D$4,IF(AND(C16&gt;=PARAM!$B$5,C16&lt;=PARAM!$C$5),PARAM!$D$5,IF(AND(C16&gt;=PARAM!$B$6,C16&lt;=PARAM!$C$6),PARAM!$D$6,IF(AND(C16&gt;=PARAM!$B$7,C16&lt;=PARAM!$C$7),PARAM!$D$7,IF(AND(C16&gt;=PARAM!$B$8,C16&lt;=PARAM!$C$8),PARAM!$D$8,"Erreur!")))))))</f>
        <v/>
      </c>
      <c r="F16" s="46">
        <v>7.75</v>
      </c>
      <c r="G16" s="42">
        <f t="shared" si="0"/>
        <v>38.75</v>
      </c>
      <c r="H16" s="30"/>
      <c r="I16" s="36"/>
      <c r="J16" s="46" t="str">
        <f t="shared" si="1"/>
        <v/>
      </c>
      <c r="K16" s="46" t="str">
        <f>IF(J16="","",J16*PARAM!$F$3%)</f>
        <v/>
      </c>
      <c r="L16" s="42" t="str">
        <f>IF(E16="","",F16*E16*2*PARAM!$H$3%)</f>
        <v/>
      </c>
      <c r="M16" s="46" t="str">
        <f t="shared" si="2"/>
        <v/>
      </c>
      <c r="N16" s="50" t="str">
        <f>IF(J16="","",((J16-M16)*PARAM!$J$3%)-(J16*PARAM!$L$3%))</f>
        <v/>
      </c>
    </row>
    <row r="17" spans="1:14" ht="14.1" customHeight="1" x14ac:dyDescent="0.2">
      <c r="A17" s="31"/>
      <c r="B17" s="32"/>
      <c r="C17" s="29"/>
      <c r="D17" s="61" t="str">
        <f>IF(ISBLANK(C17),"",IF(AND(C17&gt;=PARAM!$B$3,C17&lt;=PARAM!$C$3),PARAM!$A$3,IF(AND(C17&gt;=PARAM!$B$4,C17&lt;=PARAM!$C$4),PARAM!$A$4,IF(AND(C17&gt;=PARAM!$B$5,C17&lt;=PARAM!$C$5),PARAM!$A$5,IF(AND(C17&gt;=PARAM!$B$6,C17&lt;=PARAM!$C$6),PARAM!$A$6,IF(AND(C17&gt;=PARAM!$B$7,C17&lt;=PARAM!$C$7),PARAM!$A$7,IF(AND(C17&gt;=PARAM!$B$8,C17&lt;=PARAM!$C$8),PARAM!$A$8,"Erreur!")))))))</f>
        <v/>
      </c>
      <c r="E17" s="58" t="str">
        <f>IF(ISBLANK(C17),"",IF(AND(C17&gt;=PARAM!$B$3,C17&lt;=PARAM!$C$3),PARAM!$D$3,IF(AND(C17&gt;=PARAM!$B$4,C17&lt;=PARAM!$C$4),PARAM!$D$4,IF(AND(C17&gt;=PARAM!$B$5,C17&lt;=PARAM!$C$5),PARAM!$D$5,IF(AND(C17&gt;=PARAM!$B$6,C17&lt;=PARAM!$C$6),PARAM!$D$6,IF(AND(C17&gt;=PARAM!$B$7,C17&lt;=PARAM!$C$7),PARAM!$D$7,IF(AND(C17&gt;=PARAM!$B$8,C17&lt;=PARAM!$C$8),PARAM!$D$8,"Erreur!")))))))</f>
        <v/>
      </c>
      <c r="F17" s="45">
        <v>7.75</v>
      </c>
      <c r="G17" s="41">
        <f t="shared" si="0"/>
        <v>38.75</v>
      </c>
      <c r="H17" s="29"/>
      <c r="I17" s="35"/>
      <c r="J17" s="45" t="str">
        <f t="shared" si="1"/>
        <v/>
      </c>
      <c r="K17" s="45" t="str">
        <f>IF(J17="","",J17*PARAM!$F$3%)</f>
        <v/>
      </c>
      <c r="L17" s="41" t="str">
        <f>IF(E17="","",F17*E17*2*PARAM!$H$3%)</f>
        <v/>
      </c>
      <c r="M17" s="45" t="str">
        <f t="shared" si="2"/>
        <v/>
      </c>
      <c r="N17" s="49" t="str">
        <f>IF(J17="","",((J17-M17)*PARAM!$J$3%)-(J17*PARAM!$L$3%))</f>
        <v/>
      </c>
    </row>
    <row r="18" spans="1:14" ht="14.1" customHeight="1" x14ac:dyDescent="0.2">
      <c r="A18" s="33"/>
      <c r="B18" s="34"/>
      <c r="C18" s="30"/>
      <c r="D18" s="59" t="str">
        <f>IF(ISBLANK(C18),"",IF(AND(C18&gt;=PARAM!$B$3,C18&lt;=PARAM!$C$3),PARAM!$A$3,IF(AND(C18&gt;=PARAM!$B$4,C18&lt;=PARAM!$C$4),PARAM!$A$4,IF(AND(C18&gt;=PARAM!$B$5,C18&lt;=PARAM!$C$5),PARAM!$A$5,IF(AND(C18&gt;=PARAM!$B$6,C18&lt;=PARAM!$C$6),PARAM!$A$6,IF(AND(C18&gt;=PARAM!$B$7,C18&lt;=PARAM!$C$7),PARAM!$A$7,IF(AND(C18&gt;=PARAM!$B$8,C18&lt;=PARAM!$C$8),PARAM!$A$8,"Erreur!")))))))</f>
        <v/>
      </c>
      <c r="E18" s="60" t="str">
        <f>IF(ISBLANK(C18),"",IF(AND(C18&gt;=PARAM!$B$3,C18&lt;=PARAM!$C$3),PARAM!$D$3,IF(AND(C18&gt;=PARAM!$B$4,C18&lt;=PARAM!$C$4),PARAM!$D$4,IF(AND(C18&gt;=PARAM!$B$5,C18&lt;=PARAM!$C$5),PARAM!$D$5,IF(AND(C18&gt;=PARAM!$B$6,C18&lt;=PARAM!$C$6),PARAM!$D$6,IF(AND(C18&gt;=PARAM!$B$7,C18&lt;=PARAM!$C$7),PARAM!$D$7,IF(AND(C18&gt;=PARAM!$B$8,C18&lt;=PARAM!$C$8),PARAM!$D$8,"Erreur!")))))))</f>
        <v/>
      </c>
      <c r="F18" s="46">
        <v>7.75</v>
      </c>
      <c r="G18" s="42">
        <f t="shared" si="0"/>
        <v>38.75</v>
      </c>
      <c r="H18" s="30"/>
      <c r="I18" s="36"/>
      <c r="J18" s="46" t="str">
        <f t="shared" si="1"/>
        <v/>
      </c>
      <c r="K18" s="46" t="str">
        <f>IF(J18="","",J18*PARAM!$F$3%)</f>
        <v/>
      </c>
      <c r="L18" s="42" t="str">
        <f>IF(E18="","",F18*E18*2*PARAM!$H$3%)</f>
        <v/>
      </c>
      <c r="M18" s="46" t="str">
        <f t="shared" si="2"/>
        <v/>
      </c>
      <c r="N18" s="50" t="str">
        <f>IF(J18="","",((J18-M18)*PARAM!$J$3%)-(J18*PARAM!$L$3%))</f>
        <v/>
      </c>
    </row>
    <row r="19" spans="1:14" ht="14.1" customHeight="1" x14ac:dyDescent="0.2">
      <c r="A19" s="31"/>
      <c r="B19" s="32"/>
      <c r="C19" s="29"/>
      <c r="D19" s="61" t="str">
        <f>IF(ISBLANK(C19),"",IF(AND(C19&gt;=PARAM!$B$3,C19&lt;=PARAM!$C$3),PARAM!$A$3,IF(AND(C19&gt;=PARAM!$B$4,C19&lt;=PARAM!$C$4),PARAM!$A$4,IF(AND(C19&gt;=PARAM!$B$5,C19&lt;=PARAM!$C$5),PARAM!$A$5,IF(AND(C19&gt;=PARAM!$B$6,C19&lt;=PARAM!$C$6),PARAM!$A$6,IF(AND(C19&gt;=PARAM!$B$7,C19&lt;=PARAM!$C$7),PARAM!$A$7,IF(AND(C19&gt;=PARAM!$B$8,C19&lt;=PARAM!$C$8),PARAM!$A$8,"Erreur!")))))))</f>
        <v/>
      </c>
      <c r="E19" s="58" t="str">
        <f>IF(ISBLANK(C19),"",IF(AND(C19&gt;=PARAM!$B$3,C19&lt;=PARAM!$C$3),PARAM!$D$3,IF(AND(C19&gt;=PARAM!$B$4,C19&lt;=PARAM!$C$4),PARAM!$D$4,IF(AND(C19&gt;=PARAM!$B$5,C19&lt;=PARAM!$C$5),PARAM!$D$5,IF(AND(C19&gt;=PARAM!$B$6,C19&lt;=PARAM!$C$6),PARAM!$D$6,IF(AND(C19&gt;=PARAM!$B$7,C19&lt;=PARAM!$C$7),PARAM!$D$7,IF(AND(C19&gt;=PARAM!$B$8,C19&lt;=PARAM!$C$8),PARAM!$D$8,"Erreur!")))))))</f>
        <v/>
      </c>
      <c r="F19" s="45">
        <v>7.75</v>
      </c>
      <c r="G19" s="41">
        <f t="shared" si="0"/>
        <v>38.75</v>
      </c>
      <c r="H19" s="29"/>
      <c r="I19" s="35"/>
      <c r="J19" s="45" t="str">
        <f t="shared" si="1"/>
        <v/>
      </c>
      <c r="K19" s="45" t="str">
        <f>IF(J19="","",J19*PARAM!$F$3%)</f>
        <v/>
      </c>
      <c r="L19" s="41" t="str">
        <f>IF(E19="","",F19*E19*2*PARAM!$H$3%)</f>
        <v/>
      </c>
      <c r="M19" s="45" t="str">
        <f t="shared" si="2"/>
        <v/>
      </c>
      <c r="N19" s="49" t="str">
        <f>IF(J19="","",((J19-M19)*PARAM!$J$3%)-(J19*PARAM!$L$3%))</f>
        <v/>
      </c>
    </row>
    <row r="20" spans="1:14" ht="14.1" customHeight="1" x14ac:dyDescent="0.2">
      <c r="A20" s="33"/>
      <c r="B20" s="34"/>
      <c r="C20" s="30"/>
      <c r="D20" s="59" t="str">
        <f>IF(ISBLANK(C20),"",IF(AND(C20&gt;=PARAM!$B$3,C20&lt;=PARAM!$C$3),PARAM!$A$3,IF(AND(C20&gt;=PARAM!$B$4,C20&lt;=PARAM!$C$4),PARAM!$A$4,IF(AND(C20&gt;=PARAM!$B$5,C20&lt;=PARAM!$C$5),PARAM!$A$5,IF(AND(C20&gt;=PARAM!$B$6,C20&lt;=PARAM!$C$6),PARAM!$A$6,IF(AND(C20&gt;=PARAM!$B$7,C20&lt;=PARAM!$C$7),PARAM!$A$7,IF(AND(C20&gt;=PARAM!$B$8,C20&lt;=PARAM!$C$8),PARAM!$A$8,"Erreur!")))))))</f>
        <v/>
      </c>
      <c r="E20" s="60" t="str">
        <f>IF(ISBLANK(C20),"",IF(AND(C20&gt;=PARAM!$B$3,C20&lt;=PARAM!$C$3),PARAM!$D$3,IF(AND(C20&gt;=PARAM!$B$4,C20&lt;=PARAM!$C$4),PARAM!$D$4,IF(AND(C20&gt;=PARAM!$B$5,C20&lt;=PARAM!$C$5),PARAM!$D$5,IF(AND(C20&gt;=PARAM!$B$6,C20&lt;=PARAM!$C$6),PARAM!$D$6,IF(AND(C20&gt;=PARAM!$B$7,C20&lt;=PARAM!$C$7),PARAM!$D$7,IF(AND(C20&gt;=PARAM!$B$8,C20&lt;=PARAM!$C$8),PARAM!$D$8,"Erreur!")))))))</f>
        <v/>
      </c>
      <c r="F20" s="46">
        <v>7.75</v>
      </c>
      <c r="G20" s="42">
        <f t="shared" si="0"/>
        <v>38.75</v>
      </c>
      <c r="H20" s="30"/>
      <c r="I20" s="36"/>
      <c r="J20" s="46" t="str">
        <f t="shared" si="1"/>
        <v/>
      </c>
      <c r="K20" s="46" t="str">
        <f>IF(J20="","",J20*PARAM!$F$3%)</f>
        <v/>
      </c>
      <c r="L20" s="42" t="str">
        <f>IF(E20="","",F20*E20*2*PARAM!$H$3%)</f>
        <v/>
      </c>
      <c r="M20" s="46" t="str">
        <f t="shared" si="2"/>
        <v/>
      </c>
      <c r="N20" s="50" t="str">
        <f>IF(J20="","",((J20-M20)*PARAM!$J$3%)-(J20*PARAM!$L$3%))</f>
        <v/>
      </c>
    </row>
    <row r="21" spans="1:14" ht="14.1" customHeight="1" x14ac:dyDescent="0.2">
      <c r="A21" s="31"/>
      <c r="B21" s="32"/>
      <c r="C21" s="29"/>
      <c r="D21" s="61" t="str">
        <f>IF(ISBLANK(C21),"",IF(AND(C21&gt;=PARAM!$B$3,C21&lt;=PARAM!$C$3),PARAM!$A$3,IF(AND(C21&gt;=PARAM!$B$4,C21&lt;=PARAM!$C$4),PARAM!$A$4,IF(AND(C21&gt;=PARAM!$B$5,C21&lt;=PARAM!$C$5),PARAM!$A$5,IF(AND(C21&gt;=PARAM!$B$6,C21&lt;=PARAM!$C$6),PARAM!$A$6,IF(AND(C21&gt;=PARAM!$B$7,C21&lt;=PARAM!$C$7),PARAM!$A$7,IF(AND(C21&gt;=PARAM!$B$8,C21&lt;=PARAM!$C$8),PARAM!$A$8,"Erreur!")))))))</f>
        <v/>
      </c>
      <c r="E21" s="58" t="str">
        <f>IF(ISBLANK(C21),"",IF(AND(C21&gt;=PARAM!$B$3,C21&lt;=PARAM!$C$3),PARAM!$D$3,IF(AND(C21&gt;=PARAM!$B$4,C21&lt;=PARAM!$C$4),PARAM!$D$4,IF(AND(C21&gt;=PARAM!$B$5,C21&lt;=PARAM!$C$5),PARAM!$D$5,IF(AND(C21&gt;=PARAM!$B$6,C21&lt;=PARAM!$C$6),PARAM!$D$6,IF(AND(C21&gt;=PARAM!$B$7,C21&lt;=PARAM!$C$7),PARAM!$D$7,IF(AND(C21&gt;=PARAM!$B$8,C21&lt;=PARAM!$C$8),PARAM!$D$8,"Erreur!")))))))</f>
        <v/>
      </c>
      <c r="F21" s="45">
        <v>7.75</v>
      </c>
      <c r="G21" s="41">
        <f t="shared" si="0"/>
        <v>38.75</v>
      </c>
      <c r="H21" s="29"/>
      <c r="I21" s="35"/>
      <c r="J21" s="45" t="str">
        <f t="shared" si="1"/>
        <v/>
      </c>
      <c r="K21" s="45" t="str">
        <f>IF(J21="","",J21*PARAM!$F$3%)</f>
        <v/>
      </c>
      <c r="L21" s="41" t="str">
        <f>IF(E21="","",F21*E21*2*PARAM!$H$3%)</f>
        <v/>
      </c>
      <c r="M21" s="45" t="str">
        <f t="shared" si="2"/>
        <v/>
      </c>
      <c r="N21" s="49" t="str">
        <f>IF(J21="","",((J21-M21)*PARAM!$J$3%)-(J21*PARAM!$L$3%))</f>
        <v/>
      </c>
    </row>
    <row r="22" spans="1:14" ht="14.1" customHeight="1" x14ac:dyDescent="0.2">
      <c r="A22" s="33"/>
      <c r="B22" s="34"/>
      <c r="C22" s="30"/>
      <c r="D22" s="59" t="str">
        <f>IF(ISBLANK(C22),"",IF(AND(C22&gt;=PARAM!$B$3,C22&lt;=PARAM!$C$3),PARAM!$A$3,IF(AND(C22&gt;=PARAM!$B$4,C22&lt;=PARAM!$C$4),PARAM!$A$4,IF(AND(C22&gt;=PARAM!$B$5,C22&lt;=PARAM!$C$5),PARAM!$A$5,IF(AND(C22&gt;=PARAM!$B$6,C22&lt;=PARAM!$C$6),PARAM!$A$6,IF(AND(C22&gt;=PARAM!$B$7,C22&lt;=PARAM!$C$7),PARAM!$A$7,IF(AND(C22&gt;=PARAM!$B$8,C22&lt;=PARAM!$C$8),PARAM!$A$8,"Erreur!")))))))</f>
        <v/>
      </c>
      <c r="E22" s="60" t="str">
        <f>IF(ISBLANK(C22),"",IF(AND(C22&gt;=PARAM!$B$3,C22&lt;=PARAM!$C$3),PARAM!$D$3,IF(AND(C22&gt;=PARAM!$B$4,C22&lt;=PARAM!$C$4),PARAM!$D$4,IF(AND(C22&gt;=PARAM!$B$5,C22&lt;=PARAM!$C$5),PARAM!$D$5,IF(AND(C22&gt;=PARAM!$B$6,C22&lt;=PARAM!$C$6),PARAM!$D$6,IF(AND(C22&gt;=PARAM!$B$7,C22&lt;=PARAM!$C$7),PARAM!$D$7,IF(AND(C22&gt;=PARAM!$B$8,C22&lt;=PARAM!$C$8),PARAM!$D$8,"Erreur!")))))))</f>
        <v/>
      </c>
      <c r="F22" s="46">
        <v>7.75</v>
      </c>
      <c r="G22" s="42">
        <f t="shared" si="0"/>
        <v>38.75</v>
      </c>
      <c r="H22" s="30"/>
      <c r="I22" s="36"/>
      <c r="J22" s="46" t="str">
        <f t="shared" si="1"/>
        <v/>
      </c>
      <c r="K22" s="46" t="str">
        <f>IF(J22="","",J22*PARAM!$F$3%)</f>
        <v/>
      </c>
      <c r="L22" s="42" t="str">
        <f>IF(E22="","",F22*E22*2*PARAM!$H$3%)</f>
        <v/>
      </c>
      <c r="M22" s="46" t="str">
        <f t="shared" si="2"/>
        <v/>
      </c>
      <c r="N22" s="50" t="str">
        <f>IF(J22="","",((J22-M22)*PARAM!$J$3%)-(J22*PARAM!$L$3%))</f>
        <v/>
      </c>
    </row>
    <row r="23" spans="1:14" ht="14.1" customHeight="1" x14ac:dyDescent="0.2">
      <c r="A23" s="31"/>
      <c r="B23" s="32"/>
      <c r="C23" s="29"/>
      <c r="D23" s="61" t="str">
        <f>IF(ISBLANK(C23),"",IF(AND(C23&gt;=PARAM!$B$3,C23&lt;=PARAM!$C$3),PARAM!$A$3,IF(AND(C23&gt;=PARAM!$B$4,C23&lt;=PARAM!$C$4),PARAM!$A$4,IF(AND(C23&gt;=PARAM!$B$5,C23&lt;=PARAM!$C$5),PARAM!$A$5,IF(AND(C23&gt;=PARAM!$B$6,C23&lt;=PARAM!$C$6),PARAM!$A$6,IF(AND(C23&gt;=PARAM!$B$7,C23&lt;=PARAM!$C$7),PARAM!$A$7,IF(AND(C23&gt;=PARAM!$B$8,C23&lt;=PARAM!$C$8),PARAM!$A$8,"Erreur!")))))))</f>
        <v/>
      </c>
      <c r="E23" s="58" t="str">
        <f>IF(ISBLANK(C23),"",IF(AND(C23&gt;=PARAM!$B$3,C23&lt;=PARAM!$C$3),PARAM!$D$3,IF(AND(C23&gt;=PARAM!$B$4,C23&lt;=PARAM!$C$4),PARAM!$D$4,IF(AND(C23&gt;=PARAM!$B$5,C23&lt;=PARAM!$C$5),PARAM!$D$5,IF(AND(C23&gt;=PARAM!$B$6,C23&lt;=PARAM!$C$6),PARAM!$D$6,IF(AND(C23&gt;=PARAM!$B$7,C23&lt;=PARAM!$C$7),PARAM!$D$7,IF(AND(C23&gt;=PARAM!$B$8,C23&lt;=PARAM!$C$8),PARAM!$D$8,"Erreur!")))))))</f>
        <v/>
      </c>
      <c r="F23" s="45">
        <v>7.75</v>
      </c>
      <c r="G23" s="41">
        <f t="shared" si="0"/>
        <v>38.75</v>
      </c>
      <c r="H23" s="29"/>
      <c r="I23" s="35"/>
      <c r="J23" s="45" t="str">
        <f t="shared" si="1"/>
        <v/>
      </c>
      <c r="K23" s="45" t="str">
        <f>IF(J23="","",J23*PARAM!$F$3%)</f>
        <v/>
      </c>
      <c r="L23" s="41" t="str">
        <f>IF(E23="","",F23*E23*2*PARAM!$H$3%)</f>
        <v/>
      </c>
      <c r="M23" s="45" t="str">
        <f t="shared" si="2"/>
        <v/>
      </c>
      <c r="N23" s="49" t="str">
        <f>IF(J23="","",((J23-M23)*PARAM!$J$3%)-(J23*PARAM!$L$3%))</f>
        <v/>
      </c>
    </row>
    <row r="24" spans="1:14" ht="14.1" customHeight="1" x14ac:dyDescent="0.2">
      <c r="A24" s="33"/>
      <c r="B24" s="34"/>
      <c r="C24" s="30"/>
      <c r="D24" s="59" t="str">
        <f>IF(ISBLANK(C24),"",IF(AND(C24&gt;=PARAM!$B$3,C24&lt;=PARAM!$C$3),PARAM!$A$3,IF(AND(C24&gt;=PARAM!$B$4,C24&lt;=PARAM!$C$4),PARAM!$A$4,IF(AND(C24&gt;=PARAM!$B$5,C24&lt;=PARAM!$C$5),PARAM!$A$5,IF(AND(C24&gt;=PARAM!$B$6,C24&lt;=PARAM!$C$6),PARAM!$A$6,IF(AND(C24&gt;=PARAM!$B$7,C24&lt;=PARAM!$C$7),PARAM!$A$7,IF(AND(C24&gt;=PARAM!$B$8,C24&lt;=PARAM!$C$8),PARAM!$A$8,"Erreur!")))))))</f>
        <v/>
      </c>
      <c r="E24" s="60" t="str">
        <f>IF(ISBLANK(C24),"",IF(AND(C24&gt;=PARAM!$B$3,C24&lt;=PARAM!$C$3),PARAM!$D$3,IF(AND(C24&gt;=PARAM!$B$4,C24&lt;=PARAM!$C$4),PARAM!$D$4,IF(AND(C24&gt;=PARAM!$B$5,C24&lt;=PARAM!$C$5),PARAM!$D$5,IF(AND(C24&gt;=PARAM!$B$6,C24&lt;=PARAM!$C$6),PARAM!$D$6,IF(AND(C24&gt;=PARAM!$B$7,C24&lt;=PARAM!$C$7),PARAM!$D$7,IF(AND(C24&gt;=PARAM!$B$8,C24&lt;=PARAM!$C$8),PARAM!$D$8,"Erreur!")))))))</f>
        <v/>
      </c>
      <c r="F24" s="46">
        <v>7.75</v>
      </c>
      <c r="G24" s="42">
        <f t="shared" si="0"/>
        <v>38.75</v>
      </c>
      <c r="H24" s="30"/>
      <c r="I24" s="36"/>
      <c r="J24" s="46" t="str">
        <f t="shared" si="1"/>
        <v/>
      </c>
      <c r="K24" s="46" t="str">
        <f>IF(J24="","",J24*PARAM!$F$3%)</f>
        <v/>
      </c>
      <c r="L24" s="42" t="str">
        <f>IF(E24="","",F24*E24*2*PARAM!$H$3%)</f>
        <v/>
      </c>
      <c r="M24" s="46" t="str">
        <f t="shared" si="2"/>
        <v/>
      </c>
      <c r="N24" s="50" t="str">
        <f>IF(J24="","",((J24-M24)*PARAM!$J$3%)-(J24*PARAM!$L$3%))</f>
        <v/>
      </c>
    </row>
    <row r="25" spans="1:14" ht="14.1" customHeight="1" x14ac:dyDescent="0.2">
      <c r="A25" s="31"/>
      <c r="B25" s="32"/>
      <c r="C25" s="29"/>
      <c r="D25" s="61" t="str">
        <f>IF(ISBLANK(C25),"",IF(AND(C25&gt;=PARAM!$B$3,C25&lt;=PARAM!$C$3),PARAM!$A$3,IF(AND(C25&gt;=PARAM!$B$4,C25&lt;=PARAM!$C$4),PARAM!$A$4,IF(AND(C25&gt;=PARAM!$B$5,C25&lt;=PARAM!$C$5),PARAM!$A$5,IF(AND(C25&gt;=PARAM!$B$6,C25&lt;=PARAM!$C$6),PARAM!$A$6,IF(AND(C25&gt;=PARAM!$B$7,C25&lt;=PARAM!$C$7),PARAM!$A$7,IF(AND(C25&gt;=PARAM!$B$8,C25&lt;=PARAM!$C$8),PARAM!$A$8,"Erreur!")))))))</f>
        <v/>
      </c>
      <c r="E25" s="58" t="str">
        <f>IF(ISBLANK(C25),"",IF(AND(C25&gt;=PARAM!$B$3,C25&lt;=PARAM!$C$3),PARAM!$D$3,IF(AND(C25&gt;=PARAM!$B$4,C25&lt;=PARAM!$C$4),PARAM!$D$4,IF(AND(C25&gt;=PARAM!$B$5,C25&lt;=PARAM!$C$5),PARAM!$D$5,IF(AND(C25&gt;=PARAM!$B$6,C25&lt;=PARAM!$C$6),PARAM!$D$6,IF(AND(C25&gt;=PARAM!$B$7,C25&lt;=PARAM!$C$7),PARAM!$D$7,IF(AND(C25&gt;=PARAM!$B$8,C25&lt;=PARAM!$C$8),PARAM!$D$8,"Erreur!")))))))</f>
        <v/>
      </c>
      <c r="F25" s="45">
        <v>7.75</v>
      </c>
      <c r="G25" s="41">
        <f t="shared" si="0"/>
        <v>38.75</v>
      </c>
      <c r="H25" s="29"/>
      <c r="I25" s="35"/>
      <c r="J25" s="45" t="str">
        <f t="shared" si="1"/>
        <v/>
      </c>
      <c r="K25" s="45" t="str">
        <f>IF(J25="","",J25*PARAM!$F$3%)</f>
        <v/>
      </c>
      <c r="L25" s="41" t="str">
        <f>IF(E25="","",F25*E25*2*PARAM!$H$3%)</f>
        <v/>
      </c>
      <c r="M25" s="45" t="str">
        <f t="shared" si="2"/>
        <v/>
      </c>
      <c r="N25" s="49" t="str">
        <f>IF(J25="","",((J25-M25)*PARAM!$J$3%)-(J25*PARAM!$L$3%))</f>
        <v/>
      </c>
    </row>
    <row r="26" spans="1:14" ht="14.1" customHeight="1" x14ac:dyDescent="0.2">
      <c r="A26" s="33"/>
      <c r="B26" s="34"/>
      <c r="C26" s="30"/>
      <c r="D26" s="59" t="str">
        <f>IF(ISBLANK(C26),"",IF(AND(C26&gt;=PARAM!$B$3,C26&lt;=PARAM!$C$3),PARAM!$A$3,IF(AND(C26&gt;=PARAM!$B$4,C26&lt;=PARAM!$C$4),PARAM!$A$4,IF(AND(C26&gt;=PARAM!$B$5,C26&lt;=PARAM!$C$5),PARAM!$A$5,IF(AND(C26&gt;=PARAM!$B$6,C26&lt;=PARAM!$C$6),PARAM!$A$6,IF(AND(C26&gt;=PARAM!$B$7,C26&lt;=PARAM!$C$7),PARAM!$A$7,IF(AND(C26&gt;=PARAM!$B$8,C26&lt;=PARAM!$C$8),PARAM!$A$8,"Erreur!")))))))</f>
        <v/>
      </c>
      <c r="E26" s="60" t="str">
        <f>IF(ISBLANK(C26),"",IF(AND(C26&gt;=PARAM!$B$3,C26&lt;=PARAM!$C$3),PARAM!$D$3,IF(AND(C26&gt;=PARAM!$B$4,C26&lt;=PARAM!$C$4),PARAM!$D$4,IF(AND(C26&gt;=PARAM!$B$5,C26&lt;=PARAM!$C$5),PARAM!$D$5,IF(AND(C26&gt;=PARAM!$B$6,C26&lt;=PARAM!$C$6),PARAM!$D$6,IF(AND(C26&gt;=PARAM!$B$7,C26&lt;=PARAM!$C$7),PARAM!$D$7,IF(AND(C26&gt;=PARAM!$B$8,C26&lt;=PARAM!$C$8),PARAM!$D$8,"Erreur!")))))))</f>
        <v/>
      </c>
      <c r="F26" s="46">
        <v>7.75</v>
      </c>
      <c r="G26" s="42">
        <f t="shared" si="0"/>
        <v>38.75</v>
      </c>
      <c r="H26" s="30"/>
      <c r="I26" s="36"/>
      <c r="J26" s="46" t="str">
        <f t="shared" si="1"/>
        <v/>
      </c>
      <c r="K26" s="46" t="str">
        <f>IF(J26="","",J26*PARAM!$F$3%)</f>
        <v/>
      </c>
      <c r="L26" s="42" t="str">
        <f>IF(E26="","",F26*E26*2*PARAM!$H$3%)</f>
        <v/>
      </c>
      <c r="M26" s="46" t="str">
        <f t="shared" si="2"/>
        <v/>
      </c>
      <c r="N26" s="50" t="str">
        <f>IF(J26="","",((J26-M26)*PARAM!$J$3%)-(J26*PARAM!$L$3%))</f>
        <v/>
      </c>
    </row>
    <row r="27" spans="1:14" ht="14.1" customHeight="1" x14ac:dyDescent="0.2">
      <c r="A27" s="31"/>
      <c r="B27" s="32"/>
      <c r="C27" s="29"/>
      <c r="D27" s="61" t="str">
        <f>IF(ISBLANK(C27),"",IF(AND(C27&gt;=PARAM!$B$3,C27&lt;=PARAM!$C$3),PARAM!$A$3,IF(AND(C27&gt;=PARAM!$B$4,C27&lt;=PARAM!$C$4),PARAM!$A$4,IF(AND(C27&gt;=PARAM!$B$5,C27&lt;=PARAM!$C$5),PARAM!$A$5,IF(AND(C27&gt;=PARAM!$B$6,C27&lt;=PARAM!$C$6),PARAM!$A$6,IF(AND(C27&gt;=PARAM!$B$7,C27&lt;=PARAM!$C$7),PARAM!$A$7,IF(AND(C27&gt;=PARAM!$B$8,C27&lt;=PARAM!$C$8),PARAM!$A$8,"Erreur!")))))))</f>
        <v/>
      </c>
      <c r="E27" s="58" t="str">
        <f>IF(ISBLANK(C27),"",IF(AND(C27&gt;=PARAM!$B$3,C27&lt;=PARAM!$C$3),PARAM!$D$3,IF(AND(C27&gt;=PARAM!$B$4,C27&lt;=PARAM!$C$4),PARAM!$D$4,IF(AND(C27&gt;=PARAM!$B$5,C27&lt;=PARAM!$C$5),PARAM!$D$5,IF(AND(C27&gt;=PARAM!$B$6,C27&lt;=PARAM!$C$6),PARAM!$D$6,IF(AND(C27&gt;=PARAM!$B$7,C27&lt;=PARAM!$C$7),PARAM!$D$7,IF(AND(C27&gt;=PARAM!$B$8,C27&lt;=PARAM!$C$8),PARAM!$D$8,"Erreur!")))))))</f>
        <v/>
      </c>
      <c r="F27" s="45">
        <v>7.75</v>
      </c>
      <c r="G27" s="41">
        <f t="shared" si="0"/>
        <v>38.75</v>
      </c>
      <c r="H27" s="29"/>
      <c r="I27" s="35"/>
      <c r="J27" s="45" t="str">
        <f t="shared" si="1"/>
        <v/>
      </c>
      <c r="K27" s="45" t="str">
        <f>IF(J27="","",J27*PARAM!$F$3%)</f>
        <v/>
      </c>
      <c r="L27" s="41" t="str">
        <f>IF(E27="","",F27*E27*2*PARAM!$H$3%)</f>
        <v/>
      </c>
      <c r="M27" s="45" t="str">
        <f t="shared" si="2"/>
        <v/>
      </c>
      <c r="N27" s="49" t="str">
        <f>IF(J27="","",((J27-M27)*PARAM!$J$3%)-(J27*PARAM!$L$3%))</f>
        <v/>
      </c>
    </row>
    <row r="28" spans="1:14" ht="14.1" customHeight="1" x14ac:dyDescent="0.2">
      <c r="A28" s="33"/>
      <c r="B28" s="34"/>
      <c r="C28" s="30"/>
      <c r="D28" s="59" t="str">
        <f>IF(ISBLANK(C28),"",IF(AND(C28&gt;=PARAM!$B$3,C28&lt;=PARAM!$C$3),PARAM!$A$3,IF(AND(C28&gt;=PARAM!$B$4,C28&lt;=PARAM!$C$4),PARAM!$A$4,IF(AND(C28&gt;=PARAM!$B$5,C28&lt;=PARAM!$C$5),PARAM!$A$5,IF(AND(C28&gt;=PARAM!$B$6,C28&lt;=PARAM!$C$6),PARAM!$A$6,IF(AND(C28&gt;=PARAM!$B$7,C28&lt;=PARAM!$C$7),PARAM!$A$7,IF(AND(C28&gt;=PARAM!$B$8,C28&lt;=PARAM!$C$8),PARAM!$A$8,"Erreur!")))))))</f>
        <v/>
      </c>
      <c r="E28" s="60" t="str">
        <f>IF(ISBLANK(C28),"",IF(AND(C28&gt;=PARAM!$B$3,C28&lt;=PARAM!$C$3),PARAM!$D$3,IF(AND(C28&gt;=PARAM!$B$4,C28&lt;=PARAM!$C$4),PARAM!$D$4,IF(AND(C28&gt;=PARAM!$B$5,C28&lt;=PARAM!$C$5),PARAM!$D$5,IF(AND(C28&gt;=PARAM!$B$6,C28&lt;=PARAM!$C$6),PARAM!$D$6,IF(AND(C28&gt;=PARAM!$B$7,C28&lt;=PARAM!$C$7),PARAM!$D$7,IF(AND(C28&gt;=PARAM!$B$8,C28&lt;=PARAM!$C$8),PARAM!$D$8,"Erreur!")))))))</f>
        <v/>
      </c>
      <c r="F28" s="46">
        <v>7.75</v>
      </c>
      <c r="G28" s="42">
        <f t="shared" si="0"/>
        <v>38.75</v>
      </c>
      <c r="H28" s="30"/>
      <c r="I28" s="36"/>
      <c r="J28" s="46" t="str">
        <f t="shared" si="1"/>
        <v/>
      </c>
      <c r="K28" s="46" t="str">
        <f>IF(J28="","",J28*PARAM!$F$3%)</f>
        <v/>
      </c>
      <c r="L28" s="42" t="str">
        <f>IF(E28="","",F28*E28*2*PARAM!$H$3%)</f>
        <v/>
      </c>
      <c r="M28" s="46" t="str">
        <f t="shared" si="2"/>
        <v/>
      </c>
      <c r="N28" s="50" t="str">
        <f>IF(J28="","",((J28-M28)*PARAM!$J$3%)-(J28*PARAM!$L$3%))</f>
        <v/>
      </c>
    </row>
    <row r="29" spans="1:14" ht="14.1" customHeight="1" x14ac:dyDescent="0.2">
      <c r="A29" s="31"/>
      <c r="B29" s="32"/>
      <c r="C29" s="29"/>
      <c r="D29" s="61" t="str">
        <f>IF(ISBLANK(C29),"",IF(AND(C29&gt;=PARAM!$B$3,C29&lt;=PARAM!$C$3),PARAM!$A$3,IF(AND(C29&gt;=PARAM!$B$4,C29&lt;=PARAM!$C$4),PARAM!$A$4,IF(AND(C29&gt;=PARAM!$B$5,C29&lt;=PARAM!$C$5),PARAM!$A$5,IF(AND(C29&gt;=PARAM!$B$6,C29&lt;=PARAM!$C$6),PARAM!$A$6,IF(AND(C29&gt;=PARAM!$B$7,C29&lt;=PARAM!$C$7),PARAM!$A$7,IF(AND(C29&gt;=PARAM!$B$8,C29&lt;=PARAM!$C$8),PARAM!$A$8,"Erreur!")))))))</f>
        <v/>
      </c>
      <c r="E29" s="58" t="str">
        <f>IF(ISBLANK(C29),"",IF(AND(C29&gt;=PARAM!$B$3,C29&lt;=PARAM!$C$3),PARAM!$D$3,IF(AND(C29&gt;=PARAM!$B$4,C29&lt;=PARAM!$C$4),PARAM!$D$4,IF(AND(C29&gt;=PARAM!$B$5,C29&lt;=PARAM!$C$5),PARAM!$D$5,IF(AND(C29&gt;=PARAM!$B$6,C29&lt;=PARAM!$C$6),PARAM!$D$6,IF(AND(C29&gt;=PARAM!$B$7,C29&lt;=PARAM!$C$7),PARAM!$D$7,IF(AND(C29&gt;=PARAM!$B$8,C29&lt;=PARAM!$C$8),PARAM!$D$8,"Erreur!")))))))</f>
        <v/>
      </c>
      <c r="F29" s="45">
        <v>7.75</v>
      </c>
      <c r="G29" s="41">
        <f t="shared" si="0"/>
        <v>38.75</v>
      </c>
      <c r="H29" s="29"/>
      <c r="I29" s="35"/>
      <c r="J29" s="45" t="str">
        <f t="shared" si="1"/>
        <v/>
      </c>
      <c r="K29" s="45" t="str">
        <f>IF(J29="","",J29*PARAM!$F$3%)</f>
        <v/>
      </c>
      <c r="L29" s="41" t="str">
        <f>IF(E29="","",F29*E29*2*PARAM!$H$3%)</f>
        <v/>
      </c>
      <c r="M29" s="45" t="str">
        <f t="shared" si="2"/>
        <v/>
      </c>
      <c r="N29" s="49" t="str">
        <f>IF(J29="","",((J29-M29)*PARAM!$J$3%)-(J29*PARAM!$L$3%))</f>
        <v/>
      </c>
    </row>
    <row r="30" spans="1:14" ht="14.1" customHeight="1" x14ac:dyDescent="0.2">
      <c r="A30" s="33"/>
      <c r="B30" s="34"/>
      <c r="C30" s="30"/>
      <c r="D30" s="59" t="str">
        <f>IF(ISBLANK(C30),"",IF(AND(C30&gt;=PARAM!$B$3,C30&lt;=PARAM!$C$3),PARAM!$A$3,IF(AND(C30&gt;=PARAM!$B$4,C30&lt;=PARAM!$C$4),PARAM!$A$4,IF(AND(C30&gt;=PARAM!$B$5,C30&lt;=PARAM!$C$5),PARAM!$A$5,IF(AND(C30&gt;=PARAM!$B$6,C30&lt;=PARAM!$C$6),PARAM!$A$6,IF(AND(C30&gt;=PARAM!$B$7,C30&lt;=PARAM!$C$7),PARAM!$A$7,IF(AND(C30&gt;=PARAM!$B$8,C30&lt;=PARAM!$C$8),PARAM!$A$8,"Erreur!")))))))</f>
        <v/>
      </c>
      <c r="E30" s="60" t="str">
        <f>IF(ISBLANK(C30),"",IF(AND(C30&gt;=PARAM!$B$3,C30&lt;=PARAM!$C$3),PARAM!$D$3,IF(AND(C30&gt;=PARAM!$B$4,C30&lt;=PARAM!$C$4),PARAM!$D$4,IF(AND(C30&gt;=PARAM!$B$5,C30&lt;=PARAM!$C$5),PARAM!$D$5,IF(AND(C30&gt;=PARAM!$B$6,C30&lt;=PARAM!$C$6),PARAM!$D$6,IF(AND(C30&gt;=PARAM!$B$7,C30&lt;=PARAM!$C$7),PARAM!$D$7,IF(AND(C30&gt;=PARAM!$B$8,C30&lt;=PARAM!$C$8),PARAM!$D$8,"Erreur!")))))))</f>
        <v/>
      </c>
      <c r="F30" s="46">
        <v>7.75</v>
      </c>
      <c r="G30" s="42">
        <f t="shared" si="0"/>
        <v>38.75</v>
      </c>
      <c r="H30" s="30"/>
      <c r="I30" s="36"/>
      <c r="J30" s="46" t="str">
        <f t="shared" si="1"/>
        <v/>
      </c>
      <c r="K30" s="46" t="str">
        <f>IF(J30="","",J30*PARAM!$F$3%)</f>
        <v/>
      </c>
      <c r="L30" s="42" t="str">
        <f>IF(E30="","",F30*E30*2*PARAM!$H$3%)</f>
        <v/>
      </c>
      <c r="M30" s="46" t="str">
        <f t="shared" si="2"/>
        <v/>
      </c>
      <c r="N30" s="50" t="str">
        <f>IF(J30="","",((J30-M30)*PARAM!$J$3%)-(J30*PARAM!$L$3%))</f>
        <v/>
      </c>
    </row>
    <row r="31" spans="1:14" ht="14.1" customHeight="1" x14ac:dyDescent="0.2">
      <c r="A31" s="31"/>
      <c r="B31" s="32"/>
      <c r="C31" s="29"/>
      <c r="D31" s="61" t="str">
        <f>IF(ISBLANK(C31),"",IF(AND(C31&gt;=PARAM!$B$3,C31&lt;=PARAM!$C$3),PARAM!$A$3,IF(AND(C31&gt;=PARAM!$B$4,C31&lt;=PARAM!$C$4),PARAM!$A$4,IF(AND(C31&gt;=PARAM!$B$5,C31&lt;=PARAM!$C$5),PARAM!$A$5,IF(AND(C31&gt;=PARAM!$B$6,C31&lt;=PARAM!$C$6),PARAM!$A$6,IF(AND(C31&gt;=PARAM!$B$7,C31&lt;=PARAM!$C$7),PARAM!$A$7,IF(AND(C31&gt;=PARAM!$B$8,C31&lt;=PARAM!$C$8),PARAM!$A$8,"Erreur!")))))))</f>
        <v/>
      </c>
      <c r="E31" s="58" t="str">
        <f>IF(ISBLANK(C31),"",IF(AND(C31&gt;=PARAM!$B$3,C31&lt;=PARAM!$C$3),PARAM!$D$3,IF(AND(C31&gt;=PARAM!$B$4,C31&lt;=PARAM!$C$4),PARAM!$D$4,IF(AND(C31&gt;=PARAM!$B$5,C31&lt;=PARAM!$C$5),PARAM!$D$5,IF(AND(C31&gt;=PARAM!$B$6,C31&lt;=PARAM!$C$6),PARAM!$D$6,IF(AND(C31&gt;=PARAM!$B$7,C31&lt;=PARAM!$C$7),PARAM!$D$7,IF(AND(C31&gt;=PARAM!$B$8,C31&lt;=PARAM!$C$8),PARAM!$D$8,"Erreur!")))))))</f>
        <v/>
      </c>
      <c r="F31" s="45">
        <v>7.75</v>
      </c>
      <c r="G31" s="41">
        <f t="shared" si="0"/>
        <v>38.75</v>
      </c>
      <c r="H31" s="29"/>
      <c r="I31" s="35"/>
      <c r="J31" s="45" t="str">
        <f t="shared" si="1"/>
        <v/>
      </c>
      <c r="K31" s="45" t="str">
        <f>IF(J31="","",J31*PARAM!$F$3%)</f>
        <v/>
      </c>
      <c r="L31" s="41" t="str">
        <f>IF(E31="","",F31*E31*2*PARAM!$H$3%)</f>
        <v/>
      </c>
      <c r="M31" s="45" t="str">
        <f t="shared" si="2"/>
        <v/>
      </c>
      <c r="N31" s="49" t="str">
        <f>IF(J31="","",((J31-M31)*PARAM!$J$3%)-(J31*PARAM!$L$3%))</f>
        <v/>
      </c>
    </row>
    <row r="32" spans="1:14" ht="14.1" customHeight="1" x14ac:dyDescent="0.2">
      <c r="A32" s="33"/>
      <c r="B32" s="34"/>
      <c r="C32" s="30"/>
      <c r="D32" s="59" t="str">
        <f>IF(ISBLANK(C32),"",IF(AND(C32&gt;=PARAM!$B$3,C32&lt;=PARAM!$C$3),PARAM!$A$3,IF(AND(C32&gt;=PARAM!$B$4,C32&lt;=PARAM!$C$4),PARAM!$A$4,IF(AND(C32&gt;=PARAM!$B$5,C32&lt;=PARAM!$C$5),PARAM!$A$5,IF(AND(C32&gt;=PARAM!$B$6,C32&lt;=PARAM!$C$6),PARAM!$A$6,IF(AND(C32&gt;=PARAM!$B$7,C32&lt;=PARAM!$C$7),PARAM!$A$7,IF(AND(C32&gt;=PARAM!$B$8,C32&lt;=PARAM!$C$8),PARAM!$A$8,"Erreur!")))))))</f>
        <v/>
      </c>
      <c r="E32" s="60" t="str">
        <f>IF(ISBLANK(C32),"",IF(AND(C32&gt;=PARAM!$B$3,C32&lt;=PARAM!$C$3),PARAM!$D$3,IF(AND(C32&gt;=PARAM!$B$4,C32&lt;=PARAM!$C$4),PARAM!$D$4,IF(AND(C32&gt;=PARAM!$B$5,C32&lt;=PARAM!$C$5),PARAM!$D$5,IF(AND(C32&gt;=PARAM!$B$6,C32&lt;=PARAM!$C$6),PARAM!$D$6,IF(AND(C32&gt;=PARAM!$B$7,C32&lt;=PARAM!$C$7),PARAM!$D$7,IF(AND(C32&gt;=PARAM!$B$8,C32&lt;=PARAM!$C$8),PARAM!$D$8,"Erreur!")))))))</f>
        <v/>
      </c>
      <c r="F32" s="46">
        <v>7.75</v>
      </c>
      <c r="G32" s="42">
        <f t="shared" si="0"/>
        <v>38.75</v>
      </c>
      <c r="H32" s="30"/>
      <c r="I32" s="36"/>
      <c r="J32" s="46" t="str">
        <f t="shared" si="1"/>
        <v/>
      </c>
      <c r="K32" s="46" t="str">
        <f>IF(J32="","",J32*PARAM!$F$3%)</f>
        <v/>
      </c>
      <c r="L32" s="42" t="str">
        <f>IF(E32="","",F32*E32*2*PARAM!$H$3%)</f>
        <v/>
      </c>
      <c r="M32" s="46" t="str">
        <f t="shared" si="2"/>
        <v/>
      </c>
      <c r="N32" s="50" t="str">
        <f>IF(J32="","",((J32-M32)*PARAM!$J$3%)-(J32*PARAM!$L$3%))</f>
        <v/>
      </c>
    </row>
    <row r="33" spans="1:14" ht="21.6" customHeight="1" thickBot="1" x14ac:dyDescent="0.25">
      <c r="A33" s="64" t="s">
        <v>22</v>
      </c>
      <c r="B33" s="65"/>
      <c r="C33" s="55"/>
      <c r="D33" s="62" t="str">
        <f>IF(ISBLANK(C33),"",IF(AND(C33&gt;=PARAM!$B$3,C33&lt;=PARAM!$C$3),PARAM!$A$3,IF(AND(C33&gt;=PARAM!$B$4,C33&lt;=PARAM!$C$4),PARAM!$A$4,IF(AND(C33&gt;=PARAM!$B$5,C33&lt;=PARAM!$C$5),PARAM!$A$5,IF(AND(C33&gt;=PARAM!$B$6,C33&lt;=PARAM!$C$6),PARAM!$A$6,IF(AND(C33&gt;=PARAM!$B$7,C33&lt;=PARAM!$C$7),PARAM!$A$7,"Erreur!"))))))</f>
        <v/>
      </c>
      <c r="E33" s="63" t="str">
        <f>IF(ISBLANK(C33),"",IF(AND(C33&gt;=PARAM!$B$3,C33&lt;=PARAM!$C$3),PARAM!$D$3,IF(AND(C33&gt;=PARAM!$B$4,C33&lt;=PARAM!$C$4),PARAM!$D$4,IF(AND(C33&gt;=PARAM!$B$5,C33&lt;=PARAM!$C$5),PARAM!$D$5,IF(AND(C33&gt;=PARAM!$B$6,C33&lt;=PARAM!$C$6),PARAM!$D$6,IF(AND(C33&gt;=PARAM!$B$7,C33&lt;=PARAM!$C$7),PARAM!$D$7,"Erreur!"))))))</f>
        <v/>
      </c>
      <c r="F33" s="66">
        <v>7.75</v>
      </c>
      <c r="G33" s="63">
        <f t="shared" si="0"/>
        <v>38.75</v>
      </c>
      <c r="H33" s="55">
        <f t="shared" ref="H33:N33" si="3">SUM(H11:H32)</f>
        <v>0</v>
      </c>
      <c r="I33" s="56">
        <f t="shared" si="3"/>
        <v>0</v>
      </c>
      <c r="J33" s="66">
        <f t="shared" si="3"/>
        <v>0</v>
      </c>
      <c r="K33" s="66">
        <f t="shared" si="3"/>
        <v>0</v>
      </c>
      <c r="L33" s="63">
        <f t="shared" si="3"/>
        <v>0</v>
      </c>
      <c r="M33" s="66">
        <f t="shared" si="3"/>
        <v>0</v>
      </c>
      <c r="N33" s="67">
        <f t="shared" si="3"/>
        <v>0</v>
      </c>
    </row>
  </sheetData>
  <sheetProtection algorithmName="SHA-512" hashValue="XAXaNSOWzZUa5u5PdPFMq0jGtmXE4eGqmLfxn5JANUd+ljDmy2j2Kllok3F/d8BRmfztO/ITktiK7orDDRKgPw==" saltValue="nntvTmajIY07RXk4Wv/z5g==" spinCount="100000" sheet="1" objects="1" scenarios="1" selectLockedCells="1"/>
  <mergeCells count="10">
    <mergeCell ref="A1:J1"/>
    <mergeCell ref="B7:J7"/>
    <mergeCell ref="B3:J3"/>
    <mergeCell ref="B5:J5"/>
    <mergeCell ref="M3:N4"/>
    <mergeCell ref="K5:L7"/>
    <mergeCell ref="B4:J4"/>
    <mergeCell ref="M5:N7"/>
    <mergeCell ref="B6:J6"/>
    <mergeCell ref="K3:L4"/>
  </mergeCells>
  <printOptions horizontalCentered="1"/>
  <pageMargins left="0.23622047244094491" right="0.23622047244094491" top="0.31496062992125978" bottom="0.47244094488188981" header="0.11811023622047249" footer="0.11811023622047249"/>
  <pageSetup paperSize="9" orientation="landscape"/>
  <headerFooter>
    <oddFooter>&amp;L&amp;8 &amp;F V05&amp;R&amp;8 &amp;D/&amp;T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C1696C-AE03-41C4-8857-488A26F8CE38}">
          <x14:formula1>
            <xm:f>PARAM!$N$3:$N$14</xm:f>
          </x14:formula1>
          <xm:sqref>M5:N7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zoomScale="145" zoomScaleNormal="145" workbookViewId="0">
      <selection activeCell="J23" sqref="J23"/>
    </sheetView>
  </sheetViews>
  <sheetFormatPr baseColWidth="10" defaultRowHeight="12.75" x14ac:dyDescent="0.2"/>
  <cols>
    <col min="5" max="5" width="4.5703125" customWidth="1"/>
    <col min="7" max="7" width="4.5703125" customWidth="1"/>
    <col min="9" max="9" width="4.5703125" customWidth="1"/>
    <col min="11" max="11" width="4.5703125" customWidth="1"/>
    <col min="13" max="13" width="4.5703125" customWidth="1"/>
  </cols>
  <sheetData>
    <row r="1" spans="1:14" ht="13.15" customHeight="1" thickBot="1" x14ac:dyDescent="0.25"/>
    <row r="2" spans="1:14" ht="13.5" customHeight="1" thickTop="1" x14ac:dyDescent="0.2">
      <c r="A2" s="5" t="s">
        <v>10</v>
      </c>
      <c r="B2" s="6"/>
      <c r="C2" s="6"/>
      <c r="D2" s="7"/>
      <c r="F2" s="8" t="s">
        <v>23</v>
      </c>
      <c r="H2" s="8" t="s">
        <v>24</v>
      </c>
      <c r="J2" s="8" t="s">
        <v>25</v>
      </c>
      <c r="L2" s="8" t="s">
        <v>26</v>
      </c>
      <c r="N2" s="8" t="s">
        <v>27</v>
      </c>
    </row>
    <row r="3" spans="1:14" ht="13.15" customHeight="1" thickBot="1" x14ac:dyDescent="0.25">
      <c r="A3" s="10" t="s">
        <v>28</v>
      </c>
      <c r="B3" s="12">
        <v>27.75</v>
      </c>
      <c r="C3" s="12">
        <v>30.99</v>
      </c>
      <c r="D3" s="13">
        <v>33.799999999999997</v>
      </c>
      <c r="F3" s="9">
        <v>80</v>
      </c>
      <c r="H3" s="9">
        <v>80</v>
      </c>
      <c r="J3" s="9">
        <v>80.569999999999993</v>
      </c>
      <c r="L3" s="9">
        <v>6.25</v>
      </c>
      <c r="N3" s="37" t="s">
        <v>29</v>
      </c>
    </row>
    <row r="4" spans="1:14" ht="13.15" customHeight="1" thickTop="1" x14ac:dyDescent="0.2">
      <c r="A4" s="10" t="s">
        <v>30</v>
      </c>
      <c r="B4" s="12">
        <v>31</v>
      </c>
      <c r="C4" s="12">
        <v>32.79</v>
      </c>
      <c r="D4" s="13">
        <v>37.85</v>
      </c>
      <c r="N4" s="38" t="s">
        <v>31</v>
      </c>
    </row>
    <row r="5" spans="1:14" x14ac:dyDescent="0.2">
      <c r="A5" s="10" t="s">
        <v>32</v>
      </c>
      <c r="B5" s="12">
        <v>32.799999999999997</v>
      </c>
      <c r="C5" s="12">
        <v>33.99</v>
      </c>
      <c r="D5" s="13">
        <v>40.049999999999997</v>
      </c>
      <c r="N5" s="38" t="s">
        <v>33</v>
      </c>
    </row>
    <row r="6" spans="1:14" x14ac:dyDescent="0.2">
      <c r="A6" s="10" t="s">
        <v>34</v>
      </c>
      <c r="B6" s="12">
        <v>34</v>
      </c>
      <c r="C6" s="12">
        <v>36.590000000000003</v>
      </c>
      <c r="D6" s="13">
        <v>41.55</v>
      </c>
      <c r="N6" s="38" t="s">
        <v>35</v>
      </c>
    </row>
    <row r="7" spans="1:14" x14ac:dyDescent="0.2">
      <c r="A7" s="10" t="s">
        <v>36</v>
      </c>
      <c r="B7" s="12">
        <v>36.6</v>
      </c>
      <c r="C7" s="12">
        <v>37.5</v>
      </c>
      <c r="D7" s="13">
        <v>44.8</v>
      </c>
      <c r="N7" s="38" t="s">
        <v>37</v>
      </c>
    </row>
    <row r="8" spans="1:14" ht="13.15" customHeight="1" thickBot="1" x14ac:dyDescent="0.25">
      <c r="A8" s="11" t="s">
        <v>38</v>
      </c>
      <c r="B8" s="14">
        <v>37.6</v>
      </c>
      <c r="C8" s="16">
        <v>45</v>
      </c>
      <c r="D8" s="15">
        <v>47.5</v>
      </c>
      <c r="N8" s="38" t="s">
        <v>39</v>
      </c>
    </row>
    <row r="9" spans="1:14" ht="13.15" customHeight="1" thickTop="1" x14ac:dyDescent="0.2">
      <c r="N9" s="38" t="s">
        <v>40</v>
      </c>
    </row>
    <row r="10" spans="1:14" x14ac:dyDescent="0.2">
      <c r="N10" s="38" t="s">
        <v>41</v>
      </c>
    </row>
    <row r="11" spans="1:14" x14ac:dyDescent="0.2">
      <c r="N11" s="38" t="s">
        <v>42</v>
      </c>
    </row>
    <row r="12" spans="1:14" x14ac:dyDescent="0.2">
      <c r="N12" s="38" t="s">
        <v>43</v>
      </c>
    </row>
    <row r="13" spans="1:14" x14ac:dyDescent="0.2">
      <c r="N13" s="38" t="s">
        <v>44</v>
      </c>
    </row>
    <row r="14" spans="1:14" ht="13.15" customHeight="1" thickBot="1" x14ac:dyDescent="0.25">
      <c r="N14" s="9" t="s">
        <v>45</v>
      </c>
    </row>
    <row r="15" spans="1:14" ht="13.15" customHeight="1" thickTop="1" x14ac:dyDescent="0.2"/>
  </sheetData>
  <sheetProtection algorithmName="SHA-512" hashValue="bJKovew9xw6t3M11+2h3I5/DErrGqK4H+bT0UaD9Ypv6Zc1TxI148PthHKWd8D/8tbGp1n+RnxkUwvUW4W26iA==" saltValue="t4o3eMAkT9jrOIgmeuQ8xA==" spinCount="100000" sheet="1" objects="1" scenarios="1" selectLockedCells="1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LACI</vt:lpstr>
      <vt:lpstr>PARAM</vt:lpstr>
      <vt:lpstr>Hide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Neyroud Joanne</dc:creator>
  <cp:lastModifiedBy>Rigolet Thomas</cp:lastModifiedBy>
  <cp:lastPrinted>2019-01-08T09:03:22Z</cp:lastPrinted>
  <dcterms:created xsi:type="dcterms:W3CDTF">2015-11-27T07:28:33Z</dcterms:created>
  <dcterms:modified xsi:type="dcterms:W3CDTF">2026-06-29T12:32:13Z</dcterms:modified>
</cp:coreProperties>
</file>